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4" firstSheet="5" activeTab="7"/>
  </bookViews>
  <sheets>
    <sheet name="一般公共预算收入表" sheetId="1" r:id="rId1"/>
    <sheet name="一般公共预算支出表" sheetId="2" r:id="rId2"/>
    <sheet name="一般公共预算基本支出表" sheetId="3" r:id="rId3"/>
    <sheet name="一般公共预算税收返还和转移支付表" sheetId="4" r:id="rId4"/>
    <sheet name="政府一般债务限额和余额情况表" sheetId="5" r:id="rId5"/>
    <sheet name="政府性基金预算收入表" sheetId="6" r:id="rId6"/>
    <sheet name="政府性基金预算支出表" sheetId="7" r:id="rId7"/>
    <sheet name="政府性基金转移支付表" sheetId="8" r:id="rId8"/>
    <sheet name="政府专项债务限额和余额情况表" sheetId="9" r:id="rId9"/>
    <sheet name="国有资本经营预算收入表" sheetId="10" r:id="rId10"/>
    <sheet name="国有资本经营预算支出表" sheetId="11" r:id="rId11"/>
    <sheet name="社会保险基金收入表" sheetId="12" r:id="rId12"/>
    <sheet name="社会保险基金支出表" sheetId="13" r:id="rId13"/>
  </sheets>
  <definedNames>
    <definedName name="_xlnm.Print_Titles" localSheetId="3">'一般公共预算税收返还和转移支付表'!$1:$3</definedName>
    <definedName name="_xlnm.Print_Titles" localSheetId="1">'一般公共预算支出表'!$1:$3</definedName>
    <definedName name="_xlnm.Print_Titles" localSheetId="2">'一般公共预算基本支出表'!$1:$3</definedName>
    <definedName name="_xlnm.Print_Titles" localSheetId="6">'政府性基金预算支出表'!$1:$3</definedName>
  </definedNames>
  <calcPr fullCalcOnLoad="1"/>
</workbook>
</file>

<file path=xl/sharedStrings.xml><?xml version="1.0" encoding="utf-8"?>
<sst xmlns="http://schemas.openxmlformats.org/spreadsheetml/2006/main" count="1055" uniqueCount="811">
  <si>
    <t>曲沃县二〇二一年一般公共预算收入</t>
  </si>
  <si>
    <t>表六</t>
  </si>
  <si>
    <t>单位：万元</t>
  </si>
  <si>
    <t>收   入  项   目</t>
  </si>
  <si>
    <t>2020年完成数</t>
  </si>
  <si>
    <t>2021年预算数</t>
  </si>
  <si>
    <t>为2020年完成数%</t>
  </si>
  <si>
    <t>备注</t>
  </si>
  <si>
    <t>公共财政预算收入合计</t>
  </si>
  <si>
    <t>税收收入</t>
  </si>
  <si>
    <t xml:space="preserve">  一、增值税</t>
  </si>
  <si>
    <t xml:space="preserve">  二、企业所得税</t>
  </si>
  <si>
    <t xml:space="preserve">  三、个人所得税</t>
  </si>
  <si>
    <t xml:space="preserve">  四、资源税</t>
  </si>
  <si>
    <t xml:space="preserve">  五、城市维护建设税</t>
  </si>
  <si>
    <t xml:space="preserve">  六、房产税</t>
  </si>
  <si>
    <t xml:space="preserve">  七、印花税</t>
  </si>
  <si>
    <t xml:space="preserve">  八、城镇土地使用税</t>
  </si>
  <si>
    <t xml:space="preserve">  九、土地增值税</t>
  </si>
  <si>
    <t xml:space="preserve">  十、车船税</t>
  </si>
  <si>
    <t xml:space="preserve">  十一、耕地占用税</t>
  </si>
  <si>
    <t xml:space="preserve">  十二、契税</t>
  </si>
  <si>
    <t xml:space="preserve">  十三、环境保护税</t>
  </si>
  <si>
    <t>非税收入</t>
  </si>
  <si>
    <t xml:space="preserve">  十四、专项收入</t>
  </si>
  <si>
    <t xml:space="preserve">  十五、行政事业性收费收入</t>
  </si>
  <si>
    <t xml:space="preserve">  十六、罚没收入</t>
  </si>
  <si>
    <t xml:space="preserve">  十七、国有资本经营收入</t>
  </si>
  <si>
    <t xml:space="preserve">  十八、国有资源（资产）有偿使用收入</t>
  </si>
  <si>
    <t xml:space="preserve">  十九、其他收入</t>
  </si>
  <si>
    <t>曲沃县二〇二一年一般公共预算支出</t>
  </si>
  <si>
    <t>表七</t>
  </si>
  <si>
    <t>支  出  项  目</t>
  </si>
  <si>
    <t>2020年预算数</t>
  </si>
  <si>
    <t>2021年预算草案数</t>
  </si>
  <si>
    <t>其中：当年地方财力安排数</t>
  </si>
  <si>
    <t>同口径为2020年预算的%</t>
  </si>
  <si>
    <t>公共财政预算支出合计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</si>
  <si>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</si>
  <si>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</si>
  <si>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</si>
  <si>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</si>
  <si>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</si>
  <si>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</si>
  <si>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人大代表履职能力提升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</si>
  <si>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</si>
  <si>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</si>
  <si>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</si>
  <si>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</si>
  <si>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</si>
  <si>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</si>
  <si>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</si>
  <si>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</si>
  <si>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专项业务活动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</si>
  <si>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</si>
  <si>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</si>
  <si>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</si>
  <si>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</si>
  <si>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</si>
  <si>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</si>
  <si>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</si>
  <si>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</si>
  <si>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</si>
  <si>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</si>
  <si>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</si>
  <si>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</si>
  <si>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财政委托业务支出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</si>
  <si>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</si>
  <si>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</si>
  <si>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</si>
  <si>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</si>
  <si>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</si>
  <si>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纪检监察事务</t>
  </si>
  <si>
    <t xml:space="preserve">      巡视工作</t>
  </si>
  <si>
    <t xml:space="preserve">      其他纪检监察事务支出</t>
  </si>
  <si>
    <t xml:space="preserve">    商贸事务</t>
  </si>
  <si>
    <t xml:space="preserve">      招商引资</t>
  </si>
  <si>
    <t xml:space="preserve">    港澳台侨事务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</si>
  <si>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</si>
  <si>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</si>
  <si>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</si>
  <si>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</si>
  <si>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</si>
  <si>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</si>
  <si>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</si>
  <si>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</si>
  <si>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机关服务</t>
  </si>
  <si>
    <t xml:space="preserve">    组织事务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</si>
  <si>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</si>
  <si>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</si>
  <si>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</si>
  <si>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</si>
  <si>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</si>
  <si>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市场监督管理事务</t>
  </si>
  <si>
    <t xml:space="preserve">      市场主体管理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</si>
  <si>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</si>
  <si>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</si>
  <si>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</si>
  <si>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</si>
  <si>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</si>
  <si>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>二、公共安全支出</t>
  </si>
  <si>
    <t xml:space="preserve">    武装警察</t>
  </si>
  <si>
    <t xml:space="preserve">      其他武装警察支出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</si>
  <si>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</si>
  <si>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</si>
  <si>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</si>
  <si>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</si>
  <si>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检察</t>
  </si>
  <si>
    <t xml:space="preserve">    法院</t>
  </si>
  <si>
    <t xml:space="preserve">      其他法院支出</t>
  </si>
  <si>
    <t xml:space="preserve">    司法</t>
  </si>
  <si>
    <t xml:space="preserve">      法律援助</t>
  </si>
  <si>
    <t xml:space="preserve">      其他司法支出</t>
  </si>
  <si>
    <t>三、教育支出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</si>
  <si>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</si>
  <si>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</si>
  <si>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</si>
  <si>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</si>
  <si>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</si>
  <si>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</si>
  <si>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</si>
  <si>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</si>
  <si>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</si>
  <si>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</si>
  <si>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  其他职业教育支出</t>
  </si>
  <si>
    <t xml:space="preserve">    成人教育</t>
  </si>
  <si>
    <t xml:space="preserve">      其他成人教育支出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</si>
  <si>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</si>
  <si>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</si>
  <si>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</si>
  <si>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</si>
  <si>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</si>
  <si>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</si>
  <si>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</si>
  <si>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</si>
  <si>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</si>
  <si>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</si>
  <si>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</si>
  <si>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</si>
  <si>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>四、科学技术支出</t>
  </si>
  <si>
    <t xml:space="preserve">    科学技术管理事务</t>
  </si>
  <si>
    <t xml:space="preserve">      其他科学技术管理事务支出</t>
  </si>
  <si>
    <t xml:space="preserve">    科学技术普及</t>
  </si>
  <si>
    <t xml:space="preserve">      其他科学技术普及支出</t>
  </si>
  <si>
    <t>五、文化旅游体育与传媒支出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</si>
  <si>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</si>
  <si>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</si>
  <si>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</si>
  <si>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</si>
  <si>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</si>
  <si>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</si>
  <si>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</si>
  <si>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</si>
  <si>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</si>
  <si>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</si>
  <si>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</si>
  <si>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</si>
  <si>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</si>
  <si>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体育训练</t>
  </si>
  <si>
    <t xml:space="preserve">      群众体育</t>
  </si>
  <si>
    <t xml:space="preserve">    广播电视</t>
  </si>
  <si>
    <t xml:space="preserve">      广播</t>
  </si>
  <si>
    <t xml:space="preserve">      电视</t>
  </si>
  <si>
    <t xml:space="preserve">      其他广播影视支出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</si>
  <si>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</si>
  <si>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</si>
  <si>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</si>
  <si>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>六、社会保障和就业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</si>
  <si>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</si>
  <si>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</si>
  <si>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</si>
  <si>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</si>
  <si>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</si>
  <si>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</si>
  <si>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</si>
  <si>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</si>
  <si>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</si>
  <si>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</si>
  <si>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</si>
  <si>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</si>
  <si>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</si>
  <si>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</si>
  <si>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</si>
  <si>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</si>
  <si>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</si>
  <si>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</si>
  <si>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</si>
  <si>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</si>
  <si>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就业补助</t>
  </si>
  <si>
    <t xml:space="preserve">      公益岗位补贴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</si>
  <si>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</si>
  <si>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</si>
  <si>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</si>
  <si>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</si>
  <si>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</si>
  <si>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</si>
  <si>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</si>
  <si>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</si>
  <si>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</si>
  <si>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</si>
  <si>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</si>
  <si>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</si>
  <si>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</si>
  <si>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</si>
  <si>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</si>
  <si>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</si>
  <si>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</si>
  <si>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</si>
  <si>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</si>
  <si>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</si>
  <si>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</si>
  <si>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</si>
  <si>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</si>
  <si>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</si>
  <si>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</si>
  <si>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</si>
  <si>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</si>
  <si>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</si>
  <si>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</si>
  <si>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城市居民最低生活保障金支出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</si>
  <si>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</si>
  <si>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</si>
  <si>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</si>
  <si>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</si>
  <si>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</si>
  <si>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农村特困人员救助供养支出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</si>
  <si>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</si>
  <si>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</si>
  <si>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</si>
  <si>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</si>
  <si>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</si>
  <si>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</si>
  <si>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</si>
  <si>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</si>
  <si>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</si>
  <si>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</si>
  <si>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</si>
  <si>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其他社会保障和就业支出</t>
  </si>
  <si>
    <t>七、卫生健康支出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</si>
  <si>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</si>
  <si>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</si>
  <si>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</si>
  <si>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</si>
  <si>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</si>
  <si>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其他专科医院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</si>
  <si>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</si>
  <si>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</si>
  <si>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</si>
  <si>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</si>
  <si>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</si>
  <si>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</si>
  <si>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</si>
  <si>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</si>
  <si>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</si>
  <si>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</si>
  <si>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</si>
  <si>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</si>
  <si>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</si>
  <si>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</si>
  <si>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</si>
  <si>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</si>
  <si>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</si>
  <si>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</si>
  <si>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</si>
  <si>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</si>
  <si>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</si>
  <si>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</si>
  <si>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</si>
  <si>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</si>
  <si>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</si>
  <si>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</si>
  <si>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</si>
  <si>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</si>
  <si>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</si>
  <si>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</si>
  <si>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医疗保障经办事务</t>
  </si>
  <si>
    <t xml:space="preserve">    老龄卫生健康事务</t>
  </si>
  <si>
    <t xml:space="preserve">      老龄卫生健康事务</t>
  </si>
  <si>
    <t xml:space="preserve">    其他卫生健康支出</t>
  </si>
  <si>
    <t>八、节能环保支出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</si>
  <si>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</si>
  <si>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</si>
  <si>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</si>
  <si>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</si>
  <si>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其他污染防治支出</t>
  </si>
  <si>
    <t xml:space="preserve">    能源管理事务</t>
  </si>
  <si>
    <t xml:space="preserve">      其他能源管理事务支出</t>
  </si>
  <si>
    <t>九、城乡社区支出</t>
  </si>
  <si>
    <t xml:space="preserve">    城乡社区管理事务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</si>
  <si>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</si>
  <si>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</si>
  <si>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</si>
  <si>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</si>
  <si>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</si>
  <si>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</si>
  <si>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其他城乡社区支出</t>
  </si>
  <si>
    <t>十、农林水支出</t>
  </si>
  <si>
    <t xml:space="preserve">    农业农村</t>
  </si>
  <si>
    <t xml:space="preserve">      机关服务（农业）</t>
  </si>
  <si>
    <t xml:space="preserve">      科技转化与推广服务</t>
  </si>
  <si>
    <t xml:space="preserve">      病虫害控制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</si>
  <si>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</si>
  <si>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</si>
  <si>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</si>
  <si>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</si>
  <si>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林业草原防灾减灾</t>
  </si>
  <si>
    <t xml:space="preserve">      其他林业和草原支出</t>
  </si>
  <si>
    <t xml:space="preserve">    水利</t>
  </si>
  <si>
    <t xml:space="preserve">      水利工程建设</t>
  </si>
  <si>
    <t xml:space="preserve">      水土保持</t>
  </si>
  <si>
    <t xml:space="preserve">      水资源节约管理与保护</t>
  </si>
  <si>
    <t xml:space="preserve">      水质监测</t>
  </si>
  <si>
    <t xml:space="preserve">      防汛</t>
  </si>
  <si>
    <t xml:space="preserve">      农村水利</t>
  </si>
  <si>
    <t xml:space="preserve">      其他水利支出</t>
  </si>
  <si>
    <t xml:space="preserve">    扶贫</t>
  </si>
  <si>
    <t xml:space="preserve">      社会发展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</si>
  <si>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</si>
  <si>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</si>
  <si>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</si>
  <si>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</si>
  <si>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农村综合改革示范试点补助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</si>
  <si>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</si>
  <si>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</si>
  <si>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</si>
  <si>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其他普惠金融发展支出</t>
  </si>
  <si>
    <t>十一、交通运输支出</t>
  </si>
  <si>
    <t xml:space="preserve">    公路水路运输</t>
  </si>
  <si>
    <t xml:space="preserve">      公路运输管理</t>
  </si>
  <si>
    <t xml:space="preserve">      公路建设</t>
  </si>
  <si>
    <t xml:space="preserve">      公路养护</t>
  </si>
  <si>
    <t xml:space="preserve">      港口设施</t>
  </si>
  <si>
    <t xml:space="preserve">      其他公路水路运输支出</t>
  </si>
  <si>
    <t>十二、资源勘探信息等支出</t>
  </si>
  <si>
    <t xml:space="preserve">    工业和信息产业监管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</si>
  <si>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</si>
  <si>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</si>
  <si>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</si>
  <si>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>十三、商业服务业等支出</t>
  </si>
  <si>
    <t xml:space="preserve">    商业流通事务</t>
  </si>
  <si>
    <t xml:space="preserve">      其他商业流通事务支出</t>
  </si>
  <si>
    <t>十四、自然资源海洋气象等支出</t>
  </si>
  <si>
    <t xml:space="preserve">    自然资源事务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</si>
  <si>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</si>
  <si>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</si>
  <si>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</si>
  <si>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气象服务</t>
  </si>
  <si>
    <t>十五、住房保障支出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</si>
  <si>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</si>
  <si>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</si>
  <si>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</si>
  <si>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  老旧小区改造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</si>
  <si>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</si>
  <si>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</si>
  <si>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</si>
  <si>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</si>
  <si>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>十六、粮油物资储备支出</t>
  </si>
  <si>
    <t xml:space="preserve">    粮油物资事务</t>
  </si>
  <si>
    <t xml:space="preserve">      其他粮油事务支出</t>
  </si>
  <si>
    <t>十七、灾害防治及应急管理支出</t>
  </si>
  <si>
    <t xml:space="preserve">    应急管理事务</t>
  </si>
  <si>
    <t xml:space="preserve">      安全监管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</si>
  <si>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</si>
  <si>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</si>
  <si>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</si>
  <si>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</si>
  <si>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</si>
  <si>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</t>
  </si>
  <si>
    <t xml:space="preserve">    自然灾害救灾及恢复重建支出</t>
  </si>
  <si>
    <t xml:space="preserve">      自然灾害救灾补助</t>
  </si>
  <si>
    <t>十八、预备费</t>
  </si>
  <si>
    <t>十九、其他支出</t>
  </si>
  <si>
    <t xml:space="preserve">      其他支出</t>
  </si>
  <si>
    <t>二十、债务付息支出</t>
  </si>
  <si>
    <t xml:space="preserve">    地方政府一般债务付息支出</t>
  </si>
  <si>
    <t xml:space="preserve">      地方政府一般债券付息支出</t>
  </si>
  <si>
    <t>曲沃县二〇二一年一般公共预算基本支出分经济科目</t>
  </si>
  <si>
    <t>表十</t>
  </si>
  <si>
    <t>经济科目名称</t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</si>
  <si>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</si>
  <si>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</si>
  <si>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</si>
  <si>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</si>
  <si>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</si>
  <si>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</si>
  <si>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</si>
  <si>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</si>
  <si>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</si>
  <si>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</si>
  <si>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</si>
  <si>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</si>
  <si>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公务用车运行维护费</t>
  </si>
  <si>
    <t xml:space="preserve">  维修（护）费</t>
  </si>
  <si>
    <t xml:space="preserve">  其他商品和服务支出</t>
  </si>
  <si>
    <t xml:space="preserve">  机关资本性支出（一）</t>
  </si>
  <si>
    <t xml:space="preserve">  设备购置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</si>
  <si>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</si>
  <si>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</si>
  <si>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</si>
  <si>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</si>
  <si>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</si>
  <si>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>对个人和家庭的补助</t>
  </si>
  <si>
    <t xml:space="preserve">  社会福利和救助</t>
  </si>
  <si>
    <t xml:space="preserve">  离退休费</t>
  </si>
  <si>
    <t>曲沃县二〇二一年一般公共预算收支平衡表</t>
  </si>
  <si>
    <t>表八</t>
  </si>
  <si>
    <t>收    入</t>
  </si>
  <si>
    <t>支    出</t>
  </si>
  <si>
    <t>公共财政预算收入总计</t>
  </si>
  <si>
    <t>公共财政预算支出总计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</si>
  <si>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</si>
  <si>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</si>
  <si>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</si>
  <si>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</si>
  <si>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</si>
  <si>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</si>
  <si>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</t>
  </si>
  <si>
    <t xml:space="preserve">    出口退税专项上解支出</t>
  </si>
  <si>
    <t xml:space="preserve">      成品油税费改革税收返还收入</t>
  </si>
  <si>
    <t xml:space="preserve">    成品油价格和税费改革专项上解支出</t>
  </si>
  <si>
    <t xml:space="preserve">      增值税税收返还收入</t>
  </si>
  <si>
    <t xml:space="preserve">    专项上解支出</t>
  </si>
  <si>
    <t xml:space="preserve">      消费税税收返还收入</t>
  </si>
  <si>
    <t xml:space="preserve">  债券还本支出</t>
  </si>
  <si>
    <t xml:space="preserve">      增值税五五分项税收返还收入</t>
  </si>
  <si>
    <t xml:space="preserve">      其他税收返还收入</t>
  </si>
  <si>
    <t xml:space="preserve">    一般性转移支付收入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</si>
  <si>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</si>
  <si>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</si>
  <si>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</si>
  <si>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成品油价格和税费改革转移支付补助收入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</si>
  <si>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</si>
  <si>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</si>
  <si>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</si>
  <si>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</si>
  <si>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</si>
  <si>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固定数额补助收入</t>
  </si>
  <si>
    <t xml:space="preserve">      革命老区转移支付收入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</si>
  <si>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</si>
  <si>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</si>
  <si>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</si>
  <si>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</si>
  <si>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</si>
  <si>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</si>
  <si>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</si>
  <si>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</si>
  <si>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</si>
  <si>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</si>
  <si>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</si>
  <si>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</si>
  <si>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</si>
  <si>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公共安全支出</t>
  </si>
  <si>
    <t xml:space="preserve">      教育</t>
  </si>
  <si>
    <t xml:space="preserve">      文化体育与传媒</t>
  </si>
  <si>
    <t xml:space="preserve">      社会保障和就业</t>
  </si>
  <si>
    <t xml:space="preserve">      卫生健康</t>
  </si>
  <si>
    <t xml:space="preserve">      农林水</t>
  </si>
  <si>
    <t xml:space="preserve">      交通运输</t>
  </si>
  <si>
    <t xml:space="preserve">      资源勘探信息等</t>
  </si>
  <si>
    <t xml:space="preserve">      自然资源海洋气象等</t>
  </si>
  <si>
    <t xml:space="preserve">  债务转贷收入</t>
  </si>
  <si>
    <t xml:space="preserve">  上年结余收入</t>
  </si>
  <si>
    <t xml:space="preserve">    上年结转</t>
  </si>
  <si>
    <t xml:space="preserve">    净结余</t>
  </si>
  <si>
    <t xml:space="preserve">  调入资金</t>
  </si>
  <si>
    <t>收入总计</t>
  </si>
  <si>
    <t>支出总计</t>
  </si>
  <si>
    <t>曲沃县二〇二〇年政府一般债务限额和余额情况表</t>
  </si>
  <si>
    <t>表十四</t>
  </si>
  <si>
    <t>项    目</t>
  </si>
  <si>
    <t>金  额</t>
  </si>
  <si>
    <t>备    注</t>
  </si>
  <si>
    <t>2020年末一般债务余额</t>
  </si>
  <si>
    <t>2020年一般债务限额</t>
  </si>
  <si>
    <t>曲沃县二〇二一年政府性基金预算收入</t>
  </si>
  <si>
    <t>表十一</t>
  </si>
  <si>
    <t>收  入  项  目</t>
  </si>
  <si>
    <t>一、政府性基金预算收入合计</t>
  </si>
  <si>
    <t xml:space="preserve">  （一）、国有土地收益基金收入</t>
  </si>
  <si>
    <t xml:space="preserve">  （二）、农业土地开发资金收入</t>
  </si>
  <si>
    <t xml:space="preserve">  （三）、国有土地使用权出让收入</t>
  </si>
  <si>
    <t xml:space="preserve">  （四）、城市基础设施配套费收入</t>
  </si>
  <si>
    <t xml:space="preserve">  （五）、污水处理费收入</t>
  </si>
  <si>
    <t xml:space="preserve">  （六）、其他政府性基金收入</t>
  </si>
  <si>
    <t>二、上年结转收入</t>
  </si>
  <si>
    <t>三、债务转贷收入</t>
  </si>
  <si>
    <t>四、专项转移支付收入</t>
  </si>
  <si>
    <t>本年收入合计</t>
  </si>
  <si>
    <t>曲沃县二〇二一年政府性基金预算支出</t>
  </si>
  <si>
    <t>表十二</t>
  </si>
  <si>
    <t>2020年备案预算数</t>
  </si>
  <si>
    <t>其中：本级收入安排支出</t>
  </si>
  <si>
    <t>同口径为2020年预算数%</t>
  </si>
  <si>
    <t>一、政府性基金预算支出合计</t>
  </si>
  <si>
    <t xml:space="preserve">  （一）、教育支出</t>
  </si>
  <si>
    <t xml:space="preserve">  （二）、文化体育与传媒支出</t>
  </si>
  <si>
    <t xml:space="preserve">  （三）、社会保障和就业支出</t>
  </si>
  <si>
    <t xml:space="preserve">  （四）、城乡社区支出</t>
  </si>
  <si>
    <t xml:space="preserve">  （五）、农林水支出</t>
  </si>
  <si>
    <t xml:space="preserve">  （六）、资源勘探信息等支出</t>
  </si>
  <si>
    <r>
      <t xml:space="preserve"> </t>
    </r>
    <r>
      <rPr>
        <sz val="12"/>
        <rFont val="宋体"/>
        <family val="0"/>
      </rPr>
      <t xml:space="preserve"> （七）、商业服务业等支出</t>
    </r>
  </si>
  <si>
    <t xml:space="preserve">  （八）、其他支出</t>
  </si>
  <si>
    <t xml:space="preserve">  （九）、债务付息支出</t>
  </si>
  <si>
    <t>政府性基金预算支出合计</t>
  </si>
  <si>
    <t>一、文化旅游体育与传媒支出</t>
  </si>
  <si>
    <t xml:space="preserve">   旅游发展基金支出</t>
  </si>
  <si>
    <t xml:space="preserve">      旅游事业补助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</si>
  <si>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</si>
  <si>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</si>
  <si>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</si>
  <si>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</si>
  <si>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</si>
  <si>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</si>
  <si>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 xml:space="preserve">      其他小型水库移民扶助基金支出</t>
  </si>
  <si>
    <t>三、城乡社区支出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</si>
  <si>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</si>
  <si>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</si>
  <si>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</si>
  <si>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</si>
  <si>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</si>
  <si>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</si>
  <si>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</si>
  <si>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公共租赁住房支出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</si>
  <si>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</si>
  <si>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</si>
  <si>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</si>
  <si>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</si>
  <si>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城市环境卫生</t>
  </si>
  <si>
    <t xml:space="preserve">      其他城市基础设施配套费安排的支出</t>
  </si>
  <si>
    <t xml:space="preserve">    污水处理费收入安排的支出</t>
  </si>
  <si>
    <t xml:space="preserve">      污水处理设施建设和运营</t>
  </si>
  <si>
    <t xml:space="preserve">      其他污水处理费安排的支出</t>
  </si>
  <si>
    <t>四、农林水支出</t>
  </si>
  <si>
    <t xml:space="preserve">    国家重大水利工程建设基金安排的支出</t>
  </si>
  <si>
    <t xml:space="preserve">      其他重大水利工程建设基金支出</t>
  </si>
  <si>
    <t>五、其他支出</t>
  </si>
  <si>
    <t xml:space="preserve">    彩票公益金安排的支出</t>
  </si>
  <si>
    <t xml:space="preserve">      用于社会福利的彩票公益金支出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</si>
  <si>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</si>
  <si>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</si>
  <si>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</si>
  <si>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六、债务付息支出</t>
  </si>
  <si>
    <t xml:space="preserve">      国有土地使用权出让金债务付息支出</t>
  </si>
  <si>
    <t xml:space="preserve">      其他地方自行试点项目收益专项债券付息支出</t>
  </si>
  <si>
    <t xml:space="preserve">      其他政府性基金债务付息支出</t>
  </si>
  <si>
    <t>下达资金文号</t>
  </si>
  <si>
    <t>摘要</t>
  </si>
  <si>
    <t>科目</t>
  </si>
  <si>
    <t>金额</t>
  </si>
  <si>
    <t>晋财农[2020]131号</t>
  </si>
  <si>
    <t>山西省财政厅关于提前下达2021年中央水库移民扶持基金预算指标的通知</t>
  </si>
  <si>
    <t>20822011-移民补助</t>
  </si>
  <si>
    <t>2082202-基础设施建设和经济发展</t>
  </si>
  <si>
    <t>晋财农[2020]157号</t>
  </si>
  <si>
    <t>提前下达2021年省级水利转移支付资金（基金）预算指标(农村供水工程)</t>
  </si>
  <si>
    <t>2136999--其他重大水利工程建设基金支出</t>
  </si>
  <si>
    <t>晋财综[2022]61号</t>
  </si>
  <si>
    <t>关于提前下达2021年省级彩票公益金资助残疾人事业项目预算的通知</t>
  </si>
  <si>
    <t>2296006-用于残疾人事业的彩票公益金支出</t>
  </si>
  <si>
    <t>晋财资[2020]107号</t>
  </si>
  <si>
    <t>山西省财政厅关于提前下达2021年中央企业及原中央下放企业退休人员社会化管理补助资金的通知</t>
  </si>
  <si>
    <t>2230105-国有企业退休人员社会化管理补助支出</t>
  </si>
  <si>
    <t>政府性基金预算</t>
  </si>
  <si>
    <t>曲沃县二〇二〇年政府专项债务限额和余额情况表</t>
  </si>
  <si>
    <t>2020年末专项债务余额</t>
  </si>
  <si>
    <t>2020年专项债务限额</t>
  </si>
  <si>
    <t>曲沃县二〇二一年国有资本经营预算收入表</t>
  </si>
  <si>
    <t>科目编码</t>
  </si>
  <si>
    <t>科目名称</t>
  </si>
  <si>
    <t>行次</t>
  </si>
  <si>
    <t>上年执行数</t>
  </si>
  <si>
    <t>预算数为执行数的%</t>
  </si>
  <si>
    <t>小计</t>
  </si>
  <si>
    <t>省本级</t>
  </si>
  <si>
    <t>地市级及以下</t>
  </si>
  <si>
    <t>栏次</t>
  </si>
  <si>
    <t>1</t>
  </si>
  <si>
    <t>2</t>
  </si>
  <si>
    <t>3</t>
  </si>
  <si>
    <t>4</t>
  </si>
  <si>
    <t>5</t>
  </si>
  <si>
    <t>6</t>
  </si>
  <si>
    <t>7</t>
  </si>
  <si>
    <t>1030601</t>
  </si>
  <si>
    <t>一、利润收入</t>
  </si>
  <si>
    <t>103060103</t>
  </si>
  <si>
    <t xml:space="preserve">    烟草企业利润收入</t>
  </si>
  <si>
    <t>103060104</t>
  </si>
  <si>
    <t xml:space="preserve">    石油石化企业利润收入</t>
  </si>
  <si>
    <t>103060105</t>
  </si>
  <si>
    <t xml:space="preserve">    电力企业利润收入</t>
  </si>
  <si>
    <t>103060106</t>
  </si>
  <si>
    <t xml:space="preserve">    电信企业利润收入</t>
  </si>
  <si>
    <t>103060107</t>
  </si>
  <si>
    <t xml:space="preserve">    煤炭企业利润收入</t>
  </si>
  <si>
    <t>103060108</t>
  </si>
  <si>
    <t xml:space="preserve">    有色冶金采掘企业利润收入</t>
  </si>
  <si>
    <t>103060109</t>
  </si>
  <si>
    <t xml:space="preserve">    钢铁企业利润收入</t>
  </si>
  <si>
    <t>8</t>
  </si>
  <si>
    <t>103060112</t>
  </si>
  <si>
    <t xml:space="preserve">    化工企业利润收入</t>
  </si>
  <si>
    <t>9</t>
  </si>
  <si>
    <t>103060113</t>
  </si>
  <si>
    <t xml:space="preserve">    运输企业利润收入</t>
  </si>
  <si>
    <t>10</t>
  </si>
  <si>
    <t>103060114</t>
  </si>
  <si>
    <t xml:space="preserve">    电子企业利润收入</t>
  </si>
  <si>
    <t>11</t>
  </si>
  <si>
    <t>103060115</t>
  </si>
  <si>
    <t xml:space="preserve">    机械企业利润收入</t>
  </si>
  <si>
    <t>12</t>
  </si>
  <si>
    <t>103060116</t>
  </si>
  <si>
    <t xml:space="preserve">    投资服务企业利润收入</t>
  </si>
  <si>
    <t>13</t>
  </si>
  <si>
    <t>103060117</t>
  </si>
  <si>
    <t xml:space="preserve">    纺织轻工企业利润收入</t>
  </si>
  <si>
    <t>14</t>
  </si>
  <si>
    <t>103060118</t>
  </si>
  <si>
    <t xml:space="preserve">    贸易企业利润收入</t>
  </si>
  <si>
    <t>15</t>
  </si>
  <si>
    <t>103060119</t>
  </si>
  <si>
    <t xml:space="preserve">    建筑施工企业利润收入</t>
  </si>
  <si>
    <t>16</t>
  </si>
  <si>
    <t>103060120</t>
  </si>
  <si>
    <t xml:space="preserve">    房地产企业利润收入</t>
  </si>
  <si>
    <t>17</t>
  </si>
  <si>
    <t>103060121</t>
  </si>
  <si>
    <t xml:space="preserve">    建材企业利润收入</t>
  </si>
  <si>
    <t>18</t>
  </si>
  <si>
    <t>103060122</t>
  </si>
  <si>
    <t xml:space="preserve">    境外企业利润收入</t>
  </si>
  <si>
    <t>19</t>
  </si>
  <si>
    <t>103060123</t>
  </si>
  <si>
    <t xml:space="preserve">    对外合作企业利润收入</t>
  </si>
  <si>
    <t>20</t>
  </si>
  <si>
    <t>103060124</t>
  </si>
  <si>
    <t xml:space="preserve">    医药企业利润收入</t>
  </si>
  <si>
    <t>21</t>
  </si>
  <si>
    <t>103060125</t>
  </si>
  <si>
    <t xml:space="preserve">    农林牧渔企业利润收入</t>
  </si>
  <si>
    <t>22</t>
  </si>
  <si>
    <t>103060126</t>
  </si>
  <si>
    <t xml:space="preserve">    邮政企业利润收入</t>
  </si>
  <si>
    <t>23</t>
  </si>
  <si>
    <t>103060127</t>
  </si>
  <si>
    <t xml:space="preserve">    军工企业利润收入</t>
  </si>
  <si>
    <t>24</t>
  </si>
  <si>
    <t>103060128</t>
  </si>
  <si>
    <t xml:space="preserve">    转制科研院所利润收入</t>
  </si>
  <si>
    <t>25</t>
  </si>
  <si>
    <t>103060129</t>
  </si>
  <si>
    <t xml:space="preserve">    地质勘查企业利润收入</t>
  </si>
  <si>
    <t>26</t>
  </si>
  <si>
    <t>103060130</t>
  </si>
  <si>
    <t xml:space="preserve">    卫生体育福利企业利润收入</t>
  </si>
  <si>
    <t>27</t>
  </si>
  <si>
    <t>103060131</t>
  </si>
  <si>
    <t xml:space="preserve">    教育文化广播企业利润收入</t>
  </si>
  <si>
    <t>28</t>
  </si>
  <si>
    <t>103060132</t>
  </si>
  <si>
    <t xml:space="preserve">    科学研究企业利润收入</t>
  </si>
  <si>
    <t>29</t>
  </si>
  <si>
    <t>103060133</t>
  </si>
  <si>
    <t xml:space="preserve">    机关社团所属企业利润收入</t>
  </si>
  <si>
    <t>30</t>
  </si>
  <si>
    <t>103060134</t>
  </si>
  <si>
    <t xml:space="preserve">    金融企业利润收入（国资预算）</t>
  </si>
  <si>
    <t>31</t>
  </si>
  <si>
    <t>103060198</t>
  </si>
  <si>
    <t xml:space="preserve">    其他国有资本经营预算企业利润收入</t>
  </si>
  <si>
    <t>32</t>
  </si>
  <si>
    <t>1030602</t>
  </si>
  <si>
    <t>二、股利、股息收入</t>
  </si>
  <si>
    <t>33</t>
  </si>
  <si>
    <t>103060202</t>
  </si>
  <si>
    <t xml:space="preserve">    国有控股公司股利、股息收入</t>
  </si>
  <si>
    <t>34</t>
  </si>
  <si>
    <t>103060203</t>
  </si>
  <si>
    <t xml:space="preserve">    国有参股公司股利、股息收入</t>
  </si>
  <si>
    <t>35</t>
  </si>
  <si>
    <t>103060204</t>
  </si>
  <si>
    <t xml:space="preserve">    金融企业股利、股息收入（国资预算）</t>
  </si>
  <si>
    <t>36</t>
  </si>
  <si>
    <t>103060298</t>
  </si>
  <si>
    <t xml:space="preserve">    其他国有资本经营预算企业股利、股息收入</t>
  </si>
  <si>
    <t>37</t>
  </si>
  <si>
    <t>1030603</t>
  </si>
  <si>
    <t>三、产权转让收入</t>
  </si>
  <si>
    <t>38</t>
  </si>
  <si>
    <t>103060301</t>
  </si>
  <si>
    <t xml:space="preserve">    国有股减持收入</t>
  </si>
  <si>
    <t>39</t>
  </si>
  <si>
    <t>103060304</t>
  </si>
  <si>
    <t xml:space="preserve">    国有股权、股份转让收入</t>
  </si>
  <si>
    <t>40</t>
  </si>
  <si>
    <t>103060305</t>
  </si>
  <si>
    <t xml:space="preserve">    国有独资企业产权转让收入</t>
  </si>
  <si>
    <t>41</t>
  </si>
  <si>
    <t>103060307</t>
  </si>
  <si>
    <t xml:space="preserve">    金融企业产权转让收入</t>
  </si>
  <si>
    <t>42</t>
  </si>
  <si>
    <t>103060398</t>
  </si>
  <si>
    <t xml:space="preserve">    其他国有资本经营预算企业产权转让收入</t>
  </si>
  <si>
    <t>43</t>
  </si>
  <si>
    <t>1030604</t>
  </si>
  <si>
    <t>四、清算收入</t>
  </si>
  <si>
    <t>44</t>
  </si>
  <si>
    <t>103060401</t>
  </si>
  <si>
    <t xml:space="preserve">    国有股权、股份清算收入</t>
  </si>
  <si>
    <t>45</t>
  </si>
  <si>
    <t>103060402</t>
  </si>
  <si>
    <t xml:space="preserve">    国有独资企业清算收入</t>
  </si>
  <si>
    <t>46</t>
  </si>
  <si>
    <t>103060498</t>
  </si>
  <si>
    <t xml:space="preserve">    其他国有资本经营预算企业清算收入</t>
  </si>
  <si>
    <t>47</t>
  </si>
  <si>
    <t>1030698</t>
  </si>
  <si>
    <t>五、其他国有资本经营预算收入</t>
  </si>
  <si>
    <t>48</t>
  </si>
  <si>
    <t>收入合计</t>
  </si>
  <si>
    <t>49</t>
  </si>
  <si>
    <t>国有资本经营预算转移支付收入</t>
  </si>
  <si>
    <t>50</t>
  </si>
  <si>
    <t xml:space="preserve">     其中：国有资本经营预算上级补助收入</t>
  </si>
  <si>
    <t>51</t>
  </si>
  <si>
    <t xml:space="preserve">           国有资本经营预算上解收入</t>
  </si>
  <si>
    <t>52</t>
  </si>
  <si>
    <t>上年结转收入</t>
  </si>
  <si>
    <t>53</t>
  </si>
  <si>
    <t>54</t>
  </si>
  <si>
    <t>曲沃县二〇二一年国有资本经营预算支出表</t>
  </si>
  <si>
    <t>资本性支出</t>
  </si>
  <si>
    <t xml:space="preserve">费用性支出 </t>
  </si>
  <si>
    <t>其他支出</t>
  </si>
  <si>
    <t>223</t>
  </si>
  <si>
    <t xml:space="preserve">国有资本经营预算支出 </t>
  </si>
  <si>
    <t>22301</t>
  </si>
  <si>
    <t xml:space="preserve">    解决历史遗留问题及改革成本支出</t>
  </si>
  <si>
    <t>2230101</t>
  </si>
  <si>
    <t xml:space="preserve">       厂办大集体改革支出</t>
  </si>
  <si>
    <t>2230102</t>
  </si>
  <si>
    <t xml:space="preserve">       “三供一业”移交补助支出</t>
  </si>
  <si>
    <t>2230103</t>
  </si>
  <si>
    <t xml:space="preserve">       国有企业办职教幼教补助支出</t>
  </si>
  <si>
    <t>2230104</t>
  </si>
  <si>
    <t xml:space="preserve">       国有企业办公共服务机构移交补助支出</t>
  </si>
  <si>
    <t>2230105</t>
  </si>
  <si>
    <t xml:space="preserve">       国有企业退休人员社会化管理补助支出</t>
  </si>
  <si>
    <t>2230106</t>
  </si>
  <si>
    <t xml:space="preserve">       国有企业棚户区改造支出</t>
  </si>
  <si>
    <t>2230107</t>
  </si>
  <si>
    <t xml:space="preserve">       国有企业改革成本支出</t>
  </si>
  <si>
    <t>2230108</t>
  </si>
  <si>
    <t xml:space="preserve">       离休干部医药费补助支出</t>
  </si>
  <si>
    <t>2230199</t>
  </si>
  <si>
    <t xml:space="preserve">       其他解决历史遗留问题及改革成本支出</t>
  </si>
  <si>
    <t>22302</t>
  </si>
  <si>
    <t xml:space="preserve">    国有企业资本金注入</t>
  </si>
  <si>
    <t>2230201</t>
  </si>
  <si>
    <t xml:space="preserve">       国有经济结构调整支出   </t>
  </si>
  <si>
    <t>2230202</t>
  </si>
  <si>
    <t xml:space="preserve">       公益性设施投资支出</t>
  </si>
  <si>
    <t>2230203</t>
  </si>
  <si>
    <t xml:space="preserve">       前瞻性战略性产业发展支出</t>
  </si>
  <si>
    <t>2230204</t>
  </si>
  <si>
    <t xml:space="preserve">       生态环境保护支出</t>
  </si>
  <si>
    <t>2230205</t>
  </si>
  <si>
    <t xml:space="preserve">       支持科技进步支出</t>
  </si>
  <si>
    <t>2230206</t>
  </si>
  <si>
    <t xml:space="preserve">       保障国家经济安全支出</t>
  </si>
  <si>
    <t>2230207</t>
  </si>
  <si>
    <t xml:space="preserve">       对外投资合作支出</t>
  </si>
  <si>
    <t>2230299</t>
  </si>
  <si>
    <t xml:space="preserve">       其他国有企业资本金注入</t>
  </si>
  <si>
    <t>22303</t>
  </si>
  <si>
    <t xml:space="preserve">    国有企业政策性补贴</t>
  </si>
  <si>
    <t>2230301</t>
  </si>
  <si>
    <t xml:space="preserve">       国有企业政策性补贴</t>
  </si>
  <si>
    <t>22304</t>
  </si>
  <si>
    <t xml:space="preserve">    金融国有资本经营预算支出</t>
  </si>
  <si>
    <t>2230401</t>
  </si>
  <si>
    <t xml:space="preserve">       资本性支出</t>
  </si>
  <si>
    <t>2230402</t>
  </si>
  <si>
    <t xml:space="preserve">       改革性支出</t>
  </si>
  <si>
    <t>2230499</t>
  </si>
  <si>
    <t xml:space="preserve">       其他金融国有资本经营预算支出</t>
  </si>
  <si>
    <t>22399</t>
  </si>
  <si>
    <t xml:space="preserve">    其他国有资本经营预算支出</t>
  </si>
  <si>
    <t>2239901</t>
  </si>
  <si>
    <t xml:space="preserve">       其他国有资本经营预算支出</t>
  </si>
  <si>
    <t>支出合计</t>
  </si>
  <si>
    <t>调出资金</t>
  </si>
  <si>
    <t>上解支出</t>
  </si>
  <si>
    <t>结转下年</t>
  </si>
  <si>
    <t>曲沃县二〇二一年社会保险基金预算收入表</t>
  </si>
  <si>
    <t>表十三</t>
  </si>
  <si>
    <t>2021年预算收入数</t>
  </si>
  <si>
    <t>其中：财政补贴收入</t>
  </si>
  <si>
    <t>1.企业职工基本养老保险基金</t>
  </si>
  <si>
    <t>省级统筹</t>
  </si>
  <si>
    <t>2.机关事业单位基本养老保险基金</t>
  </si>
  <si>
    <t>3.城乡居民基本养老保险基金</t>
  </si>
  <si>
    <t>4.城乡居民医疗保险基金</t>
  </si>
  <si>
    <t>市级统筹</t>
  </si>
  <si>
    <t>5.工伤保险基金</t>
  </si>
  <si>
    <t>6.失业保险基金</t>
  </si>
  <si>
    <t>7.生育保险基金</t>
  </si>
  <si>
    <t>曲沃县二〇二一年社会保险基金预算支出表</t>
  </si>
  <si>
    <t>2021年预算支出数</t>
  </si>
  <si>
    <t>收支结余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</si>
</sst>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0_ "/>
    <numFmt numFmtId="180" formatCode="0.0_ "/>
    <numFmt numFmtId="181" formatCode=";;"/>
  </numFmts>
  <fonts count="60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24"/>
      <name val="宋体"/>
      <family val="0"/>
    </font>
    <font>
      <b/>
      <sz val="24"/>
      <name val="Arial"/>
      <family val="2"/>
    </font>
    <font>
      <sz val="24"/>
      <name val="宋体"/>
      <family val="0"/>
    </font>
    <font>
      <sz val="24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178" fontId="9" fillId="33" borderId="22" xfId="0" applyNumberFormat="1" applyFont="1" applyFill="1" applyBorder="1" applyAlignment="1">
      <alignment horizontal="right" vertical="center"/>
    </xf>
    <xf numFmtId="178" fontId="9" fillId="33" borderId="16" xfId="0" applyNumberFormat="1" applyFont="1" applyFill="1" applyBorder="1" applyAlignment="1">
      <alignment horizontal="right" vertical="center"/>
    </xf>
    <xf numFmtId="178" fontId="9" fillId="33" borderId="23" xfId="0" applyNumberFormat="1" applyFont="1" applyFill="1" applyBorder="1" applyAlignment="1">
      <alignment horizontal="right" vertical="center"/>
    </xf>
    <xf numFmtId="0" fontId="11" fillId="33" borderId="16" xfId="0" applyFont="1" applyFill="1" applyBorder="1" applyAlignment="1">
      <alignment horizontal="justify" vertical="center"/>
    </xf>
    <xf numFmtId="176" fontId="9" fillId="33" borderId="16" xfId="0" applyNumberFormat="1" applyFont="1" applyFill="1" applyBorder="1" applyAlignment="1">
      <alignment horizontal="right" vertical="center"/>
    </xf>
    <xf numFmtId="176" fontId="9" fillId="33" borderId="23" xfId="0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178" fontId="9" fillId="33" borderId="25" xfId="0" applyNumberFormat="1" applyFont="1" applyFill="1" applyBorder="1" applyAlignment="1">
      <alignment horizontal="right" vertical="center"/>
    </xf>
    <xf numFmtId="178" fontId="9" fillId="33" borderId="19" xfId="0" applyNumberFormat="1" applyFont="1" applyFill="1" applyBorder="1" applyAlignment="1">
      <alignment horizontal="right" vertical="center"/>
    </xf>
    <xf numFmtId="178" fontId="9" fillId="33" borderId="26" xfId="0" applyNumberFormat="1" applyFont="1" applyFill="1" applyBorder="1" applyAlignment="1">
      <alignment horizontal="right" vertical="center"/>
    </xf>
    <xf numFmtId="178" fontId="9" fillId="33" borderId="27" xfId="0" applyNumberFormat="1" applyFont="1" applyFill="1" applyBorder="1" applyAlignment="1">
      <alignment horizontal="right" vertical="center"/>
    </xf>
    <xf numFmtId="176" fontId="9" fillId="33" borderId="27" xfId="0" applyNumberFormat="1" applyFont="1" applyFill="1" applyBorder="1" applyAlignment="1">
      <alignment horizontal="right" vertical="center"/>
    </xf>
    <xf numFmtId="176" fontId="9" fillId="33" borderId="2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0" fillId="33" borderId="25" xfId="0" applyFont="1" applyFill="1" applyBorder="1" applyAlignment="1">
      <alignment vertical="center"/>
    </xf>
    <xf numFmtId="179" fontId="9" fillId="33" borderId="19" xfId="0" applyNumberFormat="1" applyFont="1" applyFill="1" applyBorder="1" applyAlignment="1">
      <alignment horizontal="right" vertical="center"/>
    </xf>
    <xf numFmtId="179" fontId="9" fillId="33" borderId="27" xfId="0" applyNumberFormat="1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3" borderId="11" xfId="64" applyNumberFormat="1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vertical="center"/>
      <protection hidden="1"/>
    </xf>
    <xf numFmtId="1" fontId="18" fillId="0" borderId="11" xfId="0" applyNumberFormat="1" applyFont="1" applyFill="1" applyBorder="1" applyAlignment="1" applyProtection="1">
      <alignment vertical="center"/>
      <protection hidden="1"/>
    </xf>
    <xf numFmtId="1" fontId="17" fillId="0" borderId="11" xfId="0" applyNumberFormat="1" applyFont="1" applyFill="1" applyBorder="1" applyAlignment="1" applyProtection="1">
      <alignment vertical="center"/>
      <protection locked="0"/>
    </xf>
    <xf numFmtId="1" fontId="18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1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1" xfId="0" applyNumberFormat="1" applyFont="1" applyFill="1" applyBorder="1" applyAlignment="1" applyProtection="1">
      <alignment horizontal="right" vertical="center"/>
      <protection/>
    </xf>
    <xf numFmtId="0" fontId="57" fillId="0" borderId="11" xfId="0" applyFont="1" applyBorder="1" applyAlignment="1">
      <alignment horizontal="center" vertical="center"/>
    </xf>
    <xf numFmtId="0" fontId="56" fillId="0" borderId="11" xfId="0" applyNumberFormat="1" applyFont="1" applyFill="1" applyBorder="1" applyAlignment="1" applyProtection="1">
      <alignment vertical="center"/>
      <protection/>
    </xf>
    <xf numFmtId="0" fontId="58" fillId="0" borderId="11" xfId="0" applyNumberFormat="1" applyFont="1" applyFill="1" applyBorder="1" applyAlignment="1" applyProtection="1">
      <alignment vertical="center"/>
      <protection/>
    </xf>
    <xf numFmtId="0" fontId="59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0" fontId="17" fillId="0" borderId="11" xfId="20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6" fontId="18" fillId="0" borderId="11" xfId="20" applyNumberFormat="1" applyFont="1" applyFill="1" applyBorder="1" applyAlignment="1" applyProtection="1">
      <alignment horizontal="left" vertical="center" wrapText="1"/>
      <protection locked="0"/>
    </xf>
    <xf numFmtId="180" fontId="18" fillId="0" borderId="11" xfId="2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20" applyFont="1" applyFill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11" xfId="20" applyFont="1" applyFill="1" applyBorder="1" applyAlignment="1">
      <alignment vertical="center" wrapText="1"/>
      <protection/>
    </xf>
    <xf numFmtId="0" fontId="18" fillId="0" borderId="11" xfId="20" applyFont="1" applyFill="1" applyBorder="1" applyAlignment="1">
      <alignment vertical="center" wrapText="1"/>
      <protection/>
    </xf>
    <xf numFmtId="181" fontId="0" fillId="0" borderId="10" xfId="0" applyNumberForma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03曲沃县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1"/>
    </sheetView>
  </sheetViews>
  <sheetFormatPr defaultColWidth="9.00390625" defaultRowHeight="14.25"/>
  <cols>
    <col min="1" max="1" width="37.625" style="0" customWidth="1"/>
    <col min="2" max="4" width="18.25390625" style="0" customWidth="1"/>
    <col min="5" max="5" width="28.875" style="0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21" customHeight="1">
      <c r="A2" s="59" t="s">
        <v>1</v>
      </c>
      <c r="B2" s="60"/>
      <c r="C2" s="60"/>
      <c r="D2" s="3"/>
      <c r="E2" s="3" t="s">
        <v>2</v>
      </c>
    </row>
    <row r="3" spans="1:5" ht="39.75" customHeight="1">
      <c r="A3" s="5" t="s">
        <v>3</v>
      </c>
      <c r="B3" s="5" t="s">
        <v>4</v>
      </c>
      <c r="C3" s="5" t="s">
        <v>5</v>
      </c>
      <c r="D3" s="5" t="s">
        <v>6</v>
      </c>
      <c r="E3" s="62" t="s">
        <v>7</v>
      </c>
    </row>
    <row r="4" spans="1:5" ht="13.5" customHeight="1">
      <c r="A4" s="61" t="s">
        <v>8</v>
      </c>
      <c r="B4" s="71">
        <f>SUM(B5+B19)</f>
        <v>41402</v>
      </c>
      <c r="C4" s="64">
        <f>C5+C19</f>
        <v>43481</v>
      </c>
      <c r="D4" s="9">
        <f>C4/B4*100</f>
        <v>105.02149654606056</v>
      </c>
      <c r="E4" s="70"/>
    </row>
    <row r="5" spans="1:5" ht="13.5" customHeight="1">
      <c r="A5" s="66" t="s">
        <v>9</v>
      </c>
      <c r="B5" s="71">
        <f>SUM(B6:B18)</f>
        <v>33222</v>
      </c>
      <c r="C5" s="71">
        <f>SUM(C6:C18)</f>
        <v>35981</v>
      </c>
      <c r="D5" s="9">
        <f>C5/B5*100</f>
        <v>108.30473782433327</v>
      </c>
      <c r="E5" s="70"/>
    </row>
    <row r="6" spans="1:5" ht="13.5" customHeight="1">
      <c r="A6" s="66" t="s">
        <v>10</v>
      </c>
      <c r="B6" s="71">
        <v>11872</v>
      </c>
      <c r="C6" s="71">
        <v>14236</v>
      </c>
      <c r="D6" s="9">
        <f>C6/B6*100</f>
        <v>119.91239892183287</v>
      </c>
      <c r="E6" s="70"/>
    </row>
    <row r="7" spans="1:5" ht="13.5" customHeight="1">
      <c r="A7" s="66" t="s">
        <v>11</v>
      </c>
      <c r="B7" s="71">
        <v>3294</v>
      </c>
      <c r="C7" s="71">
        <v>4994</v>
      </c>
      <c r="D7" s="9">
        <f aca="true" t="shared" si="0" ref="D7:D24">C7/B7*100</f>
        <v>151.60898603521557</v>
      </c>
      <c r="E7" s="70"/>
    </row>
    <row r="8" spans="1:5" ht="13.5" customHeight="1">
      <c r="A8" s="66" t="s">
        <v>12</v>
      </c>
      <c r="B8" s="71">
        <v>450</v>
      </c>
      <c r="C8" s="71">
        <v>567</v>
      </c>
      <c r="D8" s="9">
        <f t="shared" si="0"/>
        <v>126</v>
      </c>
      <c r="E8" s="70"/>
    </row>
    <row r="9" spans="1:5" ht="13.5" customHeight="1">
      <c r="A9" s="66" t="s">
        <v>13</v>
      </c>
      <c r="B9" s="71">
        <v>641</v>
      </c>
      <c r="C9" s="71">
        <v>791</v>
      </c>
      <c r="D9" s="9">
        <f t="shared" si="0"/>
        <v>123.40093603744148</v>
      </c>
      <c r="E9" s="70"/>
    </row>
    <row r="10" spans="1:5" ht="13.5" customHeight="1">
      <c r="A10" s="66" t="s">
        <v>14</v>
      </c>
      <c r="B10" s="71">
        <v>3341</v>
      </c>
      <c r="C10" s="71">
        <v>3848</v>
      </c>
      <c r="D10" s="9">
        <f t="shared" si="0"/>
        <v>115.17509727626458</v>
      </c>
      <c r="E10" s="70"/>
    </row>
    <row r="11" spans="1:5" ht="13.5" customHeight="1">
      <c r="A11" s="66" t="s">
        <v>15</v>
      </c>
      <c r="B11" s="71">
        <v>880</v>
      </c>
      <c r="C11" s="71">
        <v>990</v>
      </c>
      <c r="D11" s="9">
        <f t="shared" si="0"/>
        <v>112.5</v>
      </c>
      <c r="E11" s="70"/>
    </row>
    <row r="12" spans="1:5" ht="13.5" customHeight="1">
      <c r="A12" s="66" t="s">
        <v>16</v>
      </c>
      <c r="B12" s="71">
        <v>3198</v>
      </c>
      <c r="C12" s="71">
        <v>3428</v>
      </c>
      <c r="D12" s="9">
        <f t="shared" si="0"/>
        <v>107.19199499687304</v>
      </c>
      <c r="E12" s="70"/>
    </row>
    <row r="13" spans="1:5" ht="13.5" customHeight="1">
      <c r="A13" s="66" t="s">
        <v>17</v>
      </c>
      <c r="B13" s="71">
        <v>1628</v>
      </c>
      <c r="C13" s="71">
        <v>1820</v>
      </c>
      <c r="D13" s="9">
        <f t="shared" si="0"/>
        <v>111.7936117936118</v>
      </c>
      <c r="E13" s="70"/>
    </row>
    <row r="14" spans="1:5" ht="13.5" customHeight="1">
      <c r="A14" s="66" t="s">
        <v>18</v>
      </c>
      <c r="B14" s="71">
        <v>645</v>
      </c>
      <c r="C14" s="71">
        <v>665</v>
      </c>
      <c r="D14" s="9">
        <f t="shared" si="0"/>
        <v>103.10077519379846</v>
      </c>
      <c r="E14" s="70"/>
    </row>
    <row r="15" spans="1:5" ht="13.5" customHeight="1">
      <c r="A15" s="66" t="s">
        <v>19</v>
      </c>
      <c r="B15" s="71">
        <v>687</v>
      </c>
      <c r="C15" s="71">
        <v>747</v>
      </c>
      <c r="D15" s="9">
        <f t="shared" si="0"/>
        <v>108.73362445414847</v>
      </c>
      <c r="E15" s="70"/>
    </row>
    <row r="16" spans="1:5" ht="13.5" customHeight="1">
      <c r="A16" s="66" t="s">
        <v>20</v>
      </c>
      <c r="B16" s="71">
        <v>2218</v>
      </c>
      <c r="C16" s="71">
        <v>97</v>
      </c>
      <c r="D16" s="9">
        <f t="shared" si="0"/>
        <v>4.373309287646529</v>
      </c>
      <c r="E16" s="70"/>
    </row>
    <row r="17" spans="1:5" ht="13.5" customHeight="1">
      <c r="A17" s="66" t="s">
        <v>21</v>
      </c>
      <c r="B17" s="71">
        <v>2871</v>
      </c>
      <c r="C17" s="71">
        <v>2171</v>
      </c>
      <c r="D17" s="9">
        <f t="shared" si="0"/>
        <v>75.61825148032044</v>
      </c>
      <c r="E17" s="70"/>
    </row>
    <row r="18" spans="1:5" ht="13.5" customHeight="1">
      <c r="A18" s="66" t="s">
        <v>22</v>
      </c>
      <c r="B18" s="71">
        <v>1497</v>
      </c>
      <c r="C18" s="71">
        <v>1627</v>
      </c>
      <c r="D18" s="9">
        <f t="shared" si="0"/>
        <v>108.68403473613894</v>
      </c>
      <c r="E18" s="70"/>
    </row>
    <row r="19" spans="1:5" ht="13.5" customHeight="1">
      <c r="A19" s="66" t="s">
        <v>23</v>
      </c>
      <c r="B19" s="71">
        <f>SUM(B20:B25)</f>
        <v>8180</v>
      </c>
      <c r="C19" s="71">
        <f>SUM(C20:C25)</f>
        <v>7500</v>
      </c>
      <c r="D19" s="9">
        <f t="shared" si="0"/>
        <v>91.68704156479217</v>
      </c>
      <c r="E19" s="70"/>
    </row>
    <row r="20" spans="1:5" ht="13.5" customHeight="1">
      <c r="A20" s="66" t="s">
        <v>24</v>
      </c>
      <c r="B20" s="71">
        <v>4151</v>
      </c>
      <c r="C20" s="71">
        <v>4150</v>
      </c>
      <c r="D20" s="9">
        <f t="shared" si="0"/>
        <v>99.97590941941701</v>
      </c>
      <c r="E20" s="70"/>
    </row>
    <row r="21" spans="1:5" ht="13.5" customHeight="1">
      <c r="A21" s="66" t="s">
        <v>25</v>
      </c>
      <c r="B21" s="71">
        <v>1630</v>
      </c>
      <c r="C21" s="71">
        <v>1200</v>
      </c>
      <c r="D21" s="9">
        <f t="shared" si="0"/>
        <v>73.61963190184049</v>
      </c>
      <c r="E21" s="70"/>
    </row>
    <row r="22" spans="1:5" ht="13.5" customHeight="1">
      <c r="A22" s="66" t="s">
        <v>26</v>
      </c>
      <c r="B22" s="71">
        <v>1841</v>
      </c>
      <c r="C22" s="71">
        <v>1800</v>
      </c>
      <c r="D22" s="9">
        <f t="shared" si="0"/>
        <v>97.7729494839761</v>
      </c>
      <c r="E22" s="70"/>
    </row>
    <row r="23" spans="1:5" ht="13.5" customHeight="1">
      <c r="A23" s="66" t="s">
        <v>27</v>
      </c>
      <c r="B23" s="71">
        <v>0</v>
      </c>
      <c r="C23" s="71"/>
      <c r="D23" s="9"/>
      <c r="E23" s="70"/>
    </row>
    <row r="24" spans="1:5" ht="13.5" customHeight="1">
      <c r="A24" s="66" t="s">
        <v>28</v>
      </c>
      <c r="B24" s="71">
        <v>358</v>
      </c>
      <c r="C24" s="71">
        <v>350</v>
      </c>
      <c r="D24" s="9">
        <f>C24/B24*100</f>
        <v>97.76536312849163</v>
      </c>
      <c r="E24" s="70"/>
    </row>
    <row r="25" spans="1:5" ht="13.5" customHeight="1">
      <c r="A25" s="127" t="s">
        <v>29</v>
      </c>
      <c r="B25" s="71">
        <v>200</v>
      </c>
      <c r="C25" s="71"/>
      <c r="D25" s="9">
        <f>C25/B25*100</f>
        <v>0</v>
      </c>
      <c r="E25" s="70"/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 &amp;P+12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">
      <selection activeCell="B13" sqref="B13"/>
    </sheetView>
  </sheetViews>
  <sheetFormatPr defaultColWidth="8.00390625" defaultRowHeight="14.25"/>
  <cols>
    <col min="1" max="1" width="15.00390625" style="17" customWidth="1"/>
    <col min="2" max="2" width="38.625" style="17" customWidth="1"/>
    <col min="3" max="3" width="5.25390625" style="17" customWidth="1"/>
    <col min="4" max="9" width="15.00390625" style="17" customWidth="1"/>
    <col min="10" max="10" width="10.50390625" style="17" customWidth="1"/>
    <col min="11" max="16384" width="8.00390625" style="17" customWidth="1"/>
  </cols>
  <sheetData>
    <row r="1" spans="1:10" ht="69" customHeight="1">
      <c r="A1" s="18" t="s">
        <v>566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7" customFormat="1" ht="14.25" customHeight="1">
      <c r="A2" s="28" t="s">
        <v>567</v>
      </c>
      <c r="B2" s="29" t="s">
        <v>568</v>
      </c>
      <c r="C2" s="29" t="s">
        <v>569</v>
      </c>
      <c r="D2" s="29" t="s">
        <v>570</v>
      </c>
      <c r="E2" s="23"/>
      <c r="F2" s="27"/>
      <c r="G2" s="29" t="s">
        <v>5</v>
      </c>
      <c r="H2" s="23"/>
      <c r="I2" s="27"/>
      <c r="J2" s="22" t="s">
        <v>571</v>
      </c>
    </row>
    <row r="3" spans="1:10" s="17" customFormat="1" ht="14.25" customHeight="1">
      <c r="A3" s="48"/>
      <c r="B3" s="48"/>
      <c r="C3" s="49"/>
      <c r="D3" s="29" t="s">
        <v>572</v>
      </c>
      <c r="E3" s="29" t="s">
        <v>573</v>
      </c>
      <c r="F3" s="29" t="s">
        <v>574</v>
      </c>
      <c r="G3" s="29" t="s">
        <v>572</v>
      </c>
      <c r="H3" s="29" t="s">
        <v>573</v>
      </c>
      <c r="I3" s="29" t="s">
        <v>574</v>
      </c>
      <c r="J3" s="50"/>
    </row>
    <row r="4" spans="1:10" s="17" customFormat="1" ht="14.25" customHeight="1">
      <c r="A4" s="28"/>
      <c r="B4" s="28" t="s">
        <v>575</v>
      </c>
      <c r="C4" s="29"/>
      <c r="D4" s="29" t="s">
        <v>576</v>
      </c>
      <c r="E4" s="29" t="s">
        <v>577</v>
      </c>
      <c r="F4" s="29" t="s">
        <v>578</v>
      </c>
      <c r="G4" s="29" t="s">
        <v>579</v>
      </c>
      <c r="H4" s="29" t="s">
        <v>580</v>
      </c>
      <c r="I4" s="29" t="s">
        <v>581</v>
      </c>
      <c r="J4" s="29" t="s">
        <v>582</v>
      </c>
    </row>
    <row r="5" spans="1:10" s="17" customFormat="1" ht="14.25" customHeight="1">
      <c r="A5" s="28" t="s">
        <v>583</v>
      </c>
      <c r="B5" s="28" t="s">
        <v>584</v>
      </c>
      <c r="C5" s="29" t="s">
        <v>576</v>
      </c>
      <c r="D5" s="31"/>
      <c r="E5" s="31"/>
      <c r="F5" s="31"/>
      <c r="G5" s="38"/>
      <c r="H5" s="39"/>
      <c r="I5" s="39"/>
      <c r="J5" s="46"/>
    </row>
    <row r="6" spans="1:10" s="17" customFormat="1" ht="14.25" customHeight="1">
      <c r="A6" s="28" t="s">
        <v>585</v>
      </c>
      <c r="B6" s="28" t="s">
        <v>586</v>
      </c>
      <c r="C6" s="29" t="s">
        <v>577</v>
      </c>
      <c r="D6" s="31"/>
      <c r="E6" s="31"/>
      <c r="F6" s="31"/>
      <c r="G6" s="40"/>
      <c r="H6" s="41"/>
      <c r="I6" s="41"/>
      <c r="J6" s="47"/>
    </row>
    <row r="7" spans="1:10" s="17" customFormat="1" ht="14.25" customHeight="1">
      <c r="A7" s="28" t="s">
        <v>587</v>
      </c>
      <c r="B7" s="28" t="s">
        <v>588</v>
      </c>
      <c r="C7" s="29" t="s">
        <v>578</v>
      </c>
      <c r="D7" s="31"/>
      <c r="E7" s="31"/>
      <c r="F7" s="31"/>
      <c r="G7" s="40"/>
      <c r="H7" s="41"/>
      <c r="I7" s="41"/>
      <c r="J7" s="47"/>
    </row>
    <row r="8" spans="1:10" s="17" customFormat="1" ht="14.25" customHeight="1">
      <c r="A8" s="28" t="s">
        <v>589</v>
      </c>
      <c r="B8" s="28" t="s">
        <v>590</v>
      </c>
      <c r="C8" s="29" t="s">
        <v>579</v>
      </c>
      <c r="D8" s="31"/>
      <c r="E8" s="31"/>
      <c r="F8" s="31"/>
      <c r="G8" s="40"/>
      <c r="H8" s="41"/>
      <c r="I8" s="41"/>
      <c r="J8" s="47"/>
    </row>
    <row r="9" spans="1:10" s="17" customFormat="1" ht="14.25" customHeight="1">
      <c r="A9" s="28" t="s">
        <v>591</v>
      </c>
      <c r="B9" s="28" t="s">
        <v>592</v>
      </c>
      <c r="C9" s="29" t="s">
        <v>580</v>
      </c>
      <c r="D9" s="31"/>
      <c r="E9" s="31"/>
      <c r="F9" s="31"/>
      <c r="G9" s="40"/>
      <c r="H9" s="41"/>
      <c r="I9" s="41"/>
      <c r="J9" s="47"/>
    </row>
    <row r="10" spans="1:10" s="17" customFormat="1" ht="14.25" customHeight="1">
      <c r="A10" s="28" t="s">
        <v>593</v>
      </c>
      <c r="B10" s="28" t="s">
        <v>594</v>
      </c>
      <c r="C10" s="29" t="s">
        <v>581</v>
      </c>
      <c r="D10" s="31"/>
      <c r="E10" s="31"/>
      <c r="F10" s="31"/>
      <c r="G10" s="40"/>
      <c r="H10" s="41"/>
      <c r="I10" s="41"/>
      <c r="J10" s="47"/>
    </row>
    <row r="11" spans="1:10" s="17" customFormat="1" ht="14.25" customHeight="1">
      <c r="A11" s="28" t="s">
        <v>595</v>
      </c>
      <c r="B11" s="28" t="s">
        <v>596</v>
      </c>
      <c r="C11" s="29" t="s">
        <v>582</v>
      </c>
      <c r="D11" s="31"/>
      <c r="E11" s="31"/>
      <c r="F11" s="31"/>
      <c r="G11" s="40"/>
      <c r="H11" s="41"/>
      <c r="I11" s="41"/>
      <c r="J11" s="47"/>
    </row>
    <row r="12" spans="1:10" s="17" customFormat="1" ht="14.25" customHeight="1">
      <c r="A12" s="28" t="s">
        <v>597</v>
      </c>
      <c r="B12" s="28" t="s">
        <v>598</v>
      </c>
      <c r="C12" s="29" t="s">
        <v>599</v>
      </c>
      <c r="D12" s="31"/>
      <c r="E12" s="31"/>
      <c r="F12" s="31"/>
      <c r="G12" s="40"/>
      <c r="H12" s="41"/>
      <c r="I12" s="41"/>
      <c r="J12" s="47"/>
    </row>
    <row r="13" spans="1:10" s="17" customFormat="1" ht="14.25" customHeight="1">
      <c r="A13" s="28" t="s">
        <v>600</v>
      </c>
      <c r="B13" s="28" t="s">
        <v>601</v>
      </c>
      <c r="C13" s="29" t="s">
        <v>602</v>
      </c>
      <c r="D13" s="31"/>
      <c r="E13" s="31"/>
      <c r="F13" s="31"/>
      <c r="G13" s="40"/>
      <c r="H13" s="41"/>
      <c r="I13" s="41"/>
      <c r="J13" s="47"/>
    </row>
    <row r="14" spans="1:10" s="17" customFormat="1" ht="14.25" customHeight="1">
      <c r="A14" s="28" t="s">
        <v>603</v>
      </c>
      <c r="B14" s="28" t="s">
        <v>604</v>
      </c>
      <c r="C14" s="29" t="s">
        <v>605</v>
      </c>
      <c r="D14" s="31"/>
      <c r="E14" s="31"/>
      <c r="F14" s="31"/>
      <c r="G14" s="40"/>
      <c r="H14" s="41"/>
      <c r="I14" s="41"/>
      <c r="J14" s="47"/>
    </row>
    <row r="15" spans="1:10" s="17" customFormat="1" ht="14.25" customHeight="1">
      <c r="A15" s="28" t="s">
        <v>606</v>
      </c>
      <c r="B15" s="28" t="s">
        <v>607</v>
      </c>
      <c r="C15" s="29" t="s">
        <v>608</v>
      </c>
      <c r="D15" s="31"/>
      <c r="E15" s="31"/>
      <c r="F15" s="31"/>
      <c r="G15" s="40"/>
      <c r="H15" s="41"/>
      <c r="I15" s="41"/>
      <c r="J15" s="47"/>
    </row>
    <row r="16" spans="1:10" s="17" customFormat="1" ht="14.25" customHeight="1">
      <c r="A16" s="28" t="s">
        <v>609</v>
      </c>
      <c r="B16" s="28" t="s">
        <v>610</v>
      </c>
      <c r="C16" s="29" t="s">
        <v>611</v>
      </c>
      <c r="D16" s="31"/>
      <c r="E16" s="31"/>
      <c r="F16" s="31"/>
      <c r="G16" s="40"/>
      <c r="H16" s="41"/>
      <c r="I16" s="41"/>
      <c r="J16" s="47"/>
    </row>
    <row r="17" spans="1:10" s="17" customFormat="1" ht="14.25" customHeight="1">
      <c r="A17" s="28" t="s">
        <v>612</v>
      </c>
      <c r="B17" s="28" t="s">
        <v>613</v>
      </c>
      <c r="C17" s="29" t="s">
        <v>614</v>
      </c>
      <c r="D17" s="31"/>
      <c r="E17" s="31"/>
      <c r="F17" s="31"/>
      <c r="G17" s="40"/>
      <c r="H17" s="41"/>
      <c r="I17" s="41"/>
      <c r="J17" s="47"/>
    </row>
    <row r="18" spans="1:10" s="17" customFormat="1" ht="14.25" customHeight="1">
      <c r="A18" s="28" t="s">
        <v>615</v>
      </c>
      <c r="B18" s="28" t="s">
        <v>616</v>
      </c>
      <c r="C18" s="29" t="s">
        <v>617</v>
      </c>
      <c r="D18" s="31"/>
      <c r="E18" s="31"/>
      <c r="F18" s="31"/>
      <c r="G18" s="40"/>
      <c r="H18" s="41"/>
      <c r="I18" s="41"/>
      <c r="J18" s="47"/>
    </row>
    <row r="19" spans="1:10" s="17" customFormat="1" ht="14.25" customHeight="1">
      <c r="A19" s="28" t="s">
        <v>618</v>
      </c>
      <c r="B19" s="28" t="s">
        <v>619</v>
      </c>
      <c r="C19" s="29" t="s">
        <v>620</v>
      </c>
      <c r="D19" s="31"/>
      <c r="E19" s="31"/>
      <c r="F19" s="31"/>
      <c r="G19" s="40"/>
      <c r="H19" s="41"/>
      <c r="I19" s="41"/>
      <c r="J19" s="47"/>
    </row>
    <row r="20" spans="1:10" s="17" customFormat="1" ht="14.25" customHeight="1">
      <c r="A20" s="28" t="s">
        <v>621</v>
      </c>
      <c r="B20" s="28" t="s">
        <v>622</v>
      </c>
      <c r="C20" s="29" t="s">
        <v>623</v>
      </c>
      <c r="D20" s="31"/>
      <c r="E20" s="31"/>
      <c r="F20" s="31"/>
      <c r="G20" s="40"/>
      <c r="H20" s="41"/>
      <c r="I20" s="41"/>
      <c r="J20" s="47"/>
    </row>
    <row r="21" spans="1:10" s="17" customFormat="1" ht="14.25" customHeight="1">
      <c r="A21" s="28" t="s">
        <v>624</v>
      </c>
      <c r="B21" s="28" t="s">
        <v>625</v>
      </c>
      <c r="C21" s="29" t="s">
        <v>626</v>
      </c>
      <c r="D21" s="31"/>
      <c r="E21" s="31"/>
      <c r="F21" s="31"/>
      <c r="G21" s="40"/>
      <c r="H21" s="41"/>
      <c r="I21" s="41"/>
      <c r="J21" s="47"/>
    </row>
    <row r="22" spans="1:10" s="17" customFormat="1" ht="14.25" customHeight="1">
      <c r="A22" s="28" t="s">
        <v>627</v>
      </c>
      <c r="B22" s="28" t="s">
        <v>628</v>
      </c>
      <c r="C22" s="29" t="s">
        <v>629</v>
      </c>
      <c r="D22" s="31"/>
      <c r="E22" s="31"/>
      <c r="F22" s="31"/>
      <c r="G22" s="40"/>
      <c r="H22" s="41"/>
      <c r="I22" s="41"/>
      <c r="J22" s="47"/>
    </row>
    <row r="23" spans="1:10" s="17" customFormat="1" ht="14.25" customHeight="1">
      <c r="A23" s="28" t="s">
        <v>630</v>
      </c>
      <c r="B23" s="28" t="s">
        <v>631</v>
      </c>
      <c r="C23" s="29" t="s">
        <v>632</v>
      </c>
      <c r="D23" s="31"/>
      <c r="E23" s="31"/>
      <c r="F23" s="31"/>
      <c r="G23" s="40"/>
      <c r="H23" s="41"/>
      <c r="I23" s="41"/>
      <c r="J23" s="47"/>
    </row>
    <row r="24" spans="1:10" s="17" customFormat="1" ht="14.25" customHeight="1">
      <c r="A24" s="28" t="s">
        <v>633</v>
      </c>
      <c r="B24" s="28" t="s">
        <v>634</v>
      </c>
      <c r="C24" s="29" t="s">
        <v>635</v>
      </c>
      <c r="D24" s="31"/>
      <c r="E24" s="31"/>
      <c r="F24" s="31"/>
      <c r="G24" s="40"/>
      <c r="H24" s="41"/>
      <c r="I24" s="41"/>
      <c r="J24" s="47"/>
    </row>
    <row r="25" spans="1:10" s="17" customFormat="1" ht="14.25" customHeight="1">
      <c r="A25" s="28" t="s">
        <v>636</v>
      </c>
      <c r="B25" s="28" t="s">
        <v>637</v>
      </c>
      <c r="C25" s="29" t="s">
        <v>638</v>
      </c>
      <c r="D25" s="31"/>
      <c r="E25" s="31"/>
      <c r="F25" s="31"/>
      <c r="G25" s="40"/>
      <c r="H25" s="41"/>
      <c r="I25" s="41"/>
      <c r="J25" s="47"/>
    </row>
    <row r="26" spans="1:10" s="17" customFormat="1" ht="14.25" customHeight="1">
      <c r="A26" s="28" t="s">
        <v>639</v>
      </c>
      <c r="B26" s="28" t="s">
        <v>640</v>
      </c>
      <c r="C26" s="29" t="s">
        <v>641</v>
      </c>
      <c r="D26" s="31"/>
      <c r="E26" s="31"/>
      <c r="F26" s="31"/>
      <c r="G26" s="40"/>
      <c r="H26" s="41"/>
      <c r="I26" s="41"/>
      <c r="J26" s="47"/>
    </row>
    <row r="27" spans="1:10" s="17" customFormat="1" ht="14.25" customHeight="1">
      <c r="A27" s="28" t="s">
        <v>642</v>
      </c>
      <c r="B27" s="28" t="s">
        <v>643</v>
      </c>
      <c r="C27" s="29" t="s">
        <v>644</v>
      </c>
      <c r="D27" s="31"/>
      <c r="E27" s="31"/>
      <c r="F27" s="31"/>
      <c r="G27" s="40"/>
      <c r="H27" s="41"/>
      <c r="I27" s="41"/>
      <c r="J27" s="47"/>
    </row>
    <row r="28" spans="1:10" s="17" customFormat="1" ht="14.25" customHeight="1">
      <c r="A28" s="28" t="s">
        <v>645</v>
      </c>
      <c r="B28" s="28" t="s">
        <v>646</v>
      </c>
      <c r="C28" s="29" t="s">
        <v>647</v>
      </c>
      <c r="D28" s="31"/>
      <c r="E28" s="31"/>
      <c r="F28" s="31"/>
      <c r="G28" s="40"/>
      <c r="H28" s="41"/>
      <c r="I28" s="41"/>
      <c r="J28" s="47"/>
    </row>
    <row r="29" spans="1:10" s="17" customFormat="1" ht="14.25" customHeight="1">
      <c r="A29" s="28" t="s">
        <v>648</v>
      </c>
      <c r="B29" s="28" t="s">
        <v>649</v>
      </c>
      <c r="C29" s="29" t="s">
        <v>650</v>
      </c>
      <c r="D29" s="31"/>
      <c r="E29" s="31"/>
      <c r="F29" s="31"/>
      <c r="G29" s="40"/>
      <c r="H29" s="41"/>
      <c r="I29" s="41"/>
      <c r="J29" s="47"/>
    </row>
    <row r="30" spans="1:10" s="17" customFormat="1" ht="14.25" customHeight="1">
      <c r="A30" s="28" t="s">
        <v>651</v>
      </c>
      <c r="B30" s="28" t="s">
        <v>652</v>
      </c>
      <c r="C30" s="29" t="s">
        <v>653</v>
      </c>
      <c r="D30" s="31"/>
      <c r="E30" s="31"/>
      <c r="F30" s="31"/>
      <c r="G30" s="40"/>
      <c r="H30" s="41"/>
      <c r="I30" s="41"/>
      <c r="J30" s="47"/>
    </row>
    <row r="31" spans="1:10" s="17" customFormat="1" ht="14.25" customHeight="1">
      <c r="A31" s="28" t="s">
        <v>654</v>
      </c>
      <c r="B31" s="28" t="s">
        <v>655</v>
      </c>
      <c r="C31" s="29" t="s">
        <v>656</v>
      </c>
      <c r="D31" s="31"/>
      <c r="E31" s="31"/>
      <c r="F31" s="31"/>
      <c r="G31" s="40"/>
      <c r="H31" s="41"/>
      <c r="I31" s="41"/>
      <c r="J31" s="47"/>
    </row>
    <row r="32" spans="1:10" s="17" customFormat="1" ht="14.25" customHeight="1">
      <c r="A32" s="28" t="s">
        <v>657</v>
      </c>
      <c r="B32" s="28" t="s">
        <v>658</v>
      </c>
      <c r="C32" s="29" t="s">
        <v>659</v>
      </c>
      <c r="D32" s="31"/>
      <c r="E32" s="31"/>
      <c r="F32" s="31"/>
      <c r="G32" s="40"/>
      <c r="H32" s="41"/>
      <c r="I32" s="41"/>
      <c r="J32" s="47"/>
    </row>
    <row r="33" spans="1:10" s="17" customFormat="1" ht="14.25" customHeight="1">
      <c r="A33" s="28" t="s">
        <v>660</v>
      </c>
      <c r="B33" s="28" t="s">
        <v>661</v>
      </c>
      <c r="C33" s="29" t="s">
        <v>662</v>
      </c>
      <c r="D33" s="31"/>
      <c r="E33" s="31"/>
      <c r="F33" s="31"/>
      <c r="G33" s="40"/>
      <c r="H33" s="41"/>
      <c r="I33" s="41"/>
      <c r="J33" s="47"/>
    </row>
    <row r="34" spans="1:10" s="17" customFormat="1" ht="14.25" customHeight="1">
      <c r="A34" s="28" t="s">
        <v>663</v>
      </c>
      <c r="B34" s="28" t="s">
        <v>664</v>
      </c>
      <c r="C34" s="29" t="s">
        <v>665</v>
      </c>
      <c r="D34" s="31"/>
      <c r="E34" s="31"/>
      <c r="F34" s="31"/>
      <c r="G34" s="40"/>
      <c r="H34" s="41"/>
      <c r="I34" s="41"/>
      <c r="J34" s="47"/>
    </row>
    <row r="35" spans="1:10" s="17" customFormat="1" ht="14.25" customHeight="1">
      <c r="A35" s="28" t="s">
        <v>666</v>
      </c>
      <c r="B35" s="28" t="s">
        <v>667</v>
      </c>
      <c r="C35" s="29" t="s">
        <v>668</v>
      </c>
      <c r="D35" s="31"/>
      <c r="E35" s="31"/>
      <c r="F35" s="31"/>
      <c r="G35" s="40"/>
      <c r="H35" s="41"/>
      <c r="I35" s="41"/>
      <c r="J35" s="47"/>
    </row>
    <row r="36" spans="1:10" s="17" customFormat="1" ht="14.25" customHeight="1">
      <c r="A36" s="28" t="s">
        <v>669</v>
      </c>
      <c r="B36" s="28" t="s">
        <v>670</v>
      </c>
      <c r="C36" s="29" t="s">
        <v>671</v>
      </c>
      <c r="D36" s="31"/>
      <c r="E36" s="31"/>
      <c r="F36" s="31"/>
      <c r="G36" s="40"/>
      <c r="H36" s="41"/>
      <c r="I36" s="41"/>
      <c r="J36" s="47"/>
    </row>
    <row r="37" spans="1:10" s="17" customFormat="1" ht="14.25" customHeight="1">
      <c r="A37" s="28" t="s">
        <v>672</v>
      </c>
      <c r="B37" s="28" t="s">
        <v>673</v>
      </c>
      <c r="C37" s="29" t="s">
        <v>674</v>
      </c>
      <c r="D37" s="31"/>
      <c r="E37" s="31"/>
      <c r="F37" s="31"/>
      <c r="G37" s="40"/>
      <c r="H37" s="41"/>
      <c r="I37" s="41"/>
      <c r="J37" s="47"/>
    </row>
    <row r="38" spans="1:10" s="17" customFormat="1" ht="14.25" customHeight="1">
      <c r="A38" s="28" t="s">
        <v>675</v>
      </c>
      <c r="B38" s="28" t="s">
        <v>676</v>
      </c>
      <c r="C38" s="29" t="s">
        <v>677</v>
      </c>
      <c r="D38" s="31"/>
      <c r="E38" s="31"/>
      <c r="F38" s="31"/>
      <c r="G38" s="40"/>
      <c r="H38" s="41"/>
      <c r="I38" s="41"/>
      <c r="J38" s="47"/>
    </row>
    <row r="39" spans="1:10" s="17" customFormat="1" ht="14.25" customHeight="1">
      <c r="A39" s="28" t="s">
        <v>678</v>
      </c>
      <c r="B39" s="28" t="s">
        <v>679</v>
      </c>
      <c r="C39" s="29" t="s">
        <v>680</v>
      </c>
      <c r="D39" s="31"/>
      <c r="E39" s="31"/>
      <c r="F39" s="31"/>
      <c r="G39" s="40"/>
      <c r="H39" s="41"/>
      <c r="I39" s="41"/>
      <c r="J39" s="47"/>
    </row>
    <row r="40" spans="1:10" s="17" customFormat="1" ht="14.25" customHeight="1">
      <c r="A40" s="28" t="s">
        <v>681</v>
      </c>
      <c r="B40" s="28" t="s">
        <v>682</v>
      </c>
      <c r="C40" s="29" t="s">
        <v>683</v>
      </c>
      <c r="D40" s="31"/>
      <c r="E40" s="31"/>
      <c r="F40" s="31"/>
      <c r="G40" s="40"/>
      <c r="H40" s="41"/>
      <c r="I40" s="41"/>
      <c r="J40" s="47"/>
    </row>
    <row r="41" spans="1:10" s="17" customFormat="1" ht="14.25" customHeight="1">
      <c r="A41" s="28" t="s">
        <v>684</v>
      </c>
      <c r="B41" s="28" t="s">
        <v>685</v>
      </c>
      <c r="C41" s="29" t="s">
        <v>686</v>
      </c>
      <c r="D41" s="31"/>
      <c r="E41" s="31"/>
      <c r="F41" s="31"/>
      <c r="G41" s="40"/>
      <c r="H41" s="41"/>
      <c r="I41" s="41"/>
      <c r="J41" s="47"/>
    </row>
    <row r="42" spans="1:10" s="17" customFormat="1" ht="14.25" customHeight="1">
      <c r="A42" s="28" t="s">
        <v>687</v>
      </c>
      <c r="B42" s="28" t="s">
        <v>688</v>
      </c>
      <c r="C42" s="29" t="s">
        <v>689</v>
      </c>
      <c r="D42" s="31"/>
      <c r="E42" s="31"/>
      <c r="F42" s="31"/>
      <c r="G42" s="40"/>
      <c r="H42" s="41"/>
      <c r="I42" s="41"/>
      <c r="J42" s="47"/>
    </row>
    <row r="43" spans="1:10" s="17" customFormat="1" ht="14.25" customHeight="1">
      <c r="A43" s="28" t="s">
        <v>690</v>
      </c>
      <c r="B43" s="28" t="s">
        <v>691</v>
      </c>
      <c r="C43" s="29" t="s">
        <v>692</v>
      </c>
      <c r="D43" s="31"/>
      <c r="E43" s="31"/>
      <c r="F43" s="31"/>
      <c r="G43" s="40"/>
      <c r="H43" s="41"/>
      <c r="I43" s="41"/>
      <c r="J43" s="47"/>
    </row>
    <row r="44" spans="1:10" s="17" customFormat="1" ht="14.25" customHeight="1">
      <c r="A44" s="28" t="s">
        <v>693</v>
      </c>
      <c r="B44" s="28" t="s">
        <v>694</v>
      </c>
      <c r="C44" s="29" t="s">
        <v>695</v>
      </c>
      <c r="D44" s="31"/>
      <c r="E44" s="31"/>
      <c r="F44" s="31"/>
      <c r="G44" s="40"/>
      <c r="H44" s="41"/>
      <c r="I44" s="41"/>
      <c r="J44" s="47"/>
    </row>
    <row r="45" spans="1:10" s="17" customFormat="1" ht="14.25" customHeight="1">
      <c r="A45" s="28" t="s">
        <v>696</v>
      </c>
      <c r="B45" s="28" t="s">
        <v>697</v>
      </c>
      <c r="C45" s="29" t="s">
        <v>698</v>
      </c>
      <c r="D45" s="31"/>
      <c r="E45" s="31"/>
      <c r="F45" s="31"/>
      <c r="G45" s="40"/>
      <c r="H45" s="41"/>
      <c r="I45" s="41"/>
      <c r="J45" s="47"/>
    </row>
    <row r="46" spans="1:10" s="17" customFormat="1" ht="14.25" customHeight="1">
      <c r="A46" s="28" t="s">
        <v>699</v>
      </c>
      <c r="B46" s="28" t="s">
        <v>700</v>
      </c>
      <c r="C46" s="29" t="s">
        <v>701</v>
      </c>
      <c r="D46" s="31"/>
      <c r="E46" s="31"/>
      <c r="F46" s="31"/>
      <c r="G46" s="40"/>
      <c r="H46" s="41"/>
      <c r="I46" s="41"/>
      <c r="J46" s="47"/>
    </row>
    <row r="47" spans="1:10" s="17" customFormat="1" ht="14.25" customHeight="1">
      <c r="A47" s="28" t="s">
        <v>702</v>
      </c>
      <c r="B47" s="28" t="s">
        <v>703</v>
      </c>
      <c r="C47" s="29" t="s">
        <v>704</v>
      </c>
      <c r="D47" s="31"/>
      <c r="E47" s="31"/>
      <c r="F47" s="31"/>
      <c r="G47" s="40"/>
      <c r="H47" s="41"/>
      <c r="I47" s="41"/>
      <c r="J47" s="47"/>
    </row>
    <row r="48" spans="1:10" s="17" customFormat="1" ht="14.25" customHeight="1">
      <c r="A48" s="28" t="s">
        <v>705</v>
      </c>
      <c r="B48" s="28" t="s">
        <v>706</v>
      </c>
      <c r="C48" s="29" t="s">
        <v>707</v>
      </c>
      <c r="D48" s="31"/>
      <c r="E48" s="31"/>
      <c r="F48" s="31"/>
      <c r="G48" s="40"/>
      <c r="H48" s="41"/>
      <c r="I48" s="41"/>
      <c r="J48" s="47"/>
    </row>
    <row r="49" spans="1:10" s="17" customFormat="1" ht="14.25" customHeight="1">
      <c r="A49" s="28" t="s">
        <v>708</v>
      </c>
      <c r="B49" s="28" t="s">
        <v>709</v>
      </c>
      <c r="C49" s="29" t="s">
        <v>710</v>
      </c>
      <c r="D49" s="31"/>
      <c r="E49" s="31"/>
      <c r="F49" s="31"/>
      <c r="G49" s="40"/>
      <c r="H49" s="41"/>
      <c r="I49" s="41"/>
      <c r="J49" s="47"/>
    </row>
    <row r="50" spans="1:10" s="17" customFormat="1" ht="14.25" customHeight="1">
      <c r="A50" s="28" t="s">
        <v>711</v>
      </c>
      <c r="B50" s="28" t="s">
        <v>712</v>
      </c>
      <c r="C50" s="29" t="s">
        <v>713</v>
      </c>
      <c r="D50" s="31"/>
      <c r="E50" s="31"/>
      <c r="F50" s="31"/>
      <c r="G50" s="40"/>
      <c r="H50" s="41"/>
      <c r="I50" s="41"/>
      <c r="J50" s="47"/>
    </row>
    <row r="51" spans="1:10" s="17" customFormat="1" ht="14.25" customHeight="1">
      <c r="A51" s="28" t="s">
        <v>714</v>
      </c>
      <c r="B51" s="28" t="s">
        <v>715</v>
      </c>
      <c r="C51" s="29" t="s">
        <v>716</v>
      </c>
      <c r="D51" s="31"/>
      <c r="E51" s="31"/>
      <c r="F51" s="31"/>
      <c r="G51" s="40"/>
      <c r="H51" s="41"/>
      <c r="I51" s="41"/>
      <c r="J51" s="47"/>
    </row>
    <row r="52" spans="1:10" s="17" customFormat="1" ht="14.25" customHeight="1">
      <c r="A52" s="28" t="s">
        <v>717</v>
      </c>
      <c r="B52" s="28" t="s">
        <v>718</v>
      </c>
      <c r="C52" s="29" t="s">
        <v>719</v>
      </c>
      <c r="D52" s="31"/>
      <c r="E52" s="31"/>
      <c r="F52" s="31"/>
      <c r="G52" s="40"/>
      <c r="H52" s="41"/>
      <c r="I52" s="41"/>
      <c r="J52" s="47"/>
    </row>
    <row r="53" spans="1:10" s="17" customFormat="1" ht="14.25" customHeight="1">
      <c r="A53" s="28"/>
      <c r="B53" s="33" t="s">
        <v>720</v>
      </c>
      <c r="C53" s="29" t="s">
        <v>721</v>
      </c>
      <c r="D53" s="31"/>
      <c r="E53" s="31"/>
      <c r="F53" s="31"/>
      <c r="G53" s="40"/>
      <c r="H53" s="41"/>
      <c r="I53" s="41"/>
      <c r="J53" s="47"/>
    </row>
    <row r="54" spans="1:10" s="17" customFormat="1" ht="14.25" customHeight="1">
      <c r="A54" s="28"/>
      <c r="B54" s="28" t="s">
        <v>722</v>
      </c>
      <c r="C54" s="29" t="s">
        <v>723</v>
      </c>
      <c r="D54" s="31">
        <v>331</v>
      </c>
      <c r="E54" s="31"/>
      <c r="F54" s="31">
        <v>331</v>
      </c>
      <c r="G54" s="40">
        <v>3</v>
      </c>
      <c r="H54" s="41"/>
      <c r="I54" s="41">
        <v>3</v>
      </c>
      <c r="J54" s="47">
        <v>0.91</v>
      </c>
    </row>
    <row r="55" spans="1:10" s="17" customFormat="1" ht="14.25" customHeight="1">
      <c r="A55" s="28"/>
      <c r="B55" s="28" t="s">
        <v>724</v>
      </c>
      <c r="C55" s="29" t="s">
        <v>725</v>
      </c>
      <c r="D55" s="31">
        <v>331</v>
      </c>
      <c r="E55" s="31"/>
      <c r="F55" s="31">
        <v>331</v>
      </c>
      <c r="G55" s="40">
        <v>3</v>
      </c>
      <c r="H55" s="41"/>
      <c r="I55" s="41">
        <v>3</v>
      </c>
      <c r="J55" s="47"/>
    </row>
    <row r="56" spans="1:10" s="17" customFormat="1" ht="14.25" customHeight="1">
      <c r="A56" s="28"/>
      <c r="B56" s="28" t="s">
        <v>726</v>
      </c>
      <c r="C56" s="29" t="s">
        <v>727</v>
      </c>
      <c r="D56" s="31"/>
      <c r="E56" s="31"/>
      <c r="F56" s="31"/>
      <c r="G56" s="40"/>
      <c r="H56" s="41"/>
      <c r="I56" s="41"/>
      <c r="J56" s="47"/>
    </row>
    <row r="57" spans="1:10" s="17" customFormat="1" ht="14.25" customHeight="1">
      <c r="A57" s="28"/>
      <c r="B57" s="28" t="s">
        <v>728</v>
      </c>
      <c r="C57" s="29" t="s">
        <v>729</v>
      </c>
      <c r="D57" s="31"/>
      <c r="E57" s="31"/>
      <c r="F57" s="31"/>
      <c r="G57" s="40">
        <v>3</v>
      </c>
      <c r="H57" s="41"/>
      <c r="I57" s="41">
        <v>3</v>
      </c>
      <c r="J57" s="47"/>
    </row>
    <row r="58" spans="1:10" s="17" customFormat="1" ht="14.25" customHeight="1">
      <c r="A58" s="33" t="s">
        <v>465</v>
      </c>
      <c r="B58" s="36"/>
      <c r="C58" s="29" t="s">
        <v>730</v>
      </c>
      <c r="D58" s="31">
        <v>331</v>
      </c>
      <c r="E58" s="31"/>
      <c r="F58" s="31">
        <v>331</v>
      </c>
      <c r="G58" s="40">
        <v>6</v>
      </c>
      <c r="H58" s="41"/>
      <c r="I58" s="41">
        <v>6</v>
      </c>
      <c r="J58" s="47">
        <v>1.81</v>
      </c>
    </row>
  </sheetData>
  <sheetProtection/>
  <mergeCells count="8">
    <mergeCell ref="A1:J1"/>
    <mergeCell ref="D2:F2"/>
    <mergeCell ref="G2:I2"/>
    <mergeCell ref="A58:B58"/>
    <mergeCell ref="A2:A3"/>
    <mergeCell ref="B2:B3"/>
    <mergeCell ref="C2:C3"/>
    <mergeCell ref="J2:J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0"/>
  <sheetViews>
    <sheetView zoomScaleSheetLayoutView="100" workbookViewId="0" topLeftCell="B1">
      <selection activeCell="A1" sqref="A1:V1"/>
    </sheetView>
  </sheetViews>
  <sheetFormatPr defaultColWidth="8.00390625" defaultRowHeight="14.25"/>
  <cols>
    <col min="1" max="1" width="9.50390625" style="17" customWidth="1"/>
    <col min="2" max="2" width="40.875" style="17" customWidth="1"/>
    <col min="3" max="3" width="5.00390625" style="17" customWidth="1"/>
    <col min="4" max="4" width="7.125" style="17" customWidth="1"/>
    <col min="5" max="12" width="9.375" style="17" customWidth="1"/>
    <col min="13" max="13" width="8.125" style="17" customWidth="1"/>
    <col min="14" max="21" width="9.375" style="17" customWidth="1"/>
    <col min="22" max="22" width="15.00390625" style="17" customWidth="1"/>
    <col min="23" max="16384" width="8.00390625" style="17" customWidth="1"/>
  </cols>
  <sheetData>
    <row r="1" spans="1:22" ht="57.75" customHeight="1">
      <c r="A1" s="18" t="s">
        <v>731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31.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4" t="s">
        <v>2</v>
      </c>
    </row>
    <row r="3" spans="1:22" s="17" customFormat="1" ht="14.25" customHeight="1">
      <c r="A3" s="22" t="s">
        <v>567</v>
      </c>
      <c r="B3" s="22" t="s">
        <v>568</v>
      </c>
      <c r="C3" s="22" t="s">
        <v>569</v>
      </c>
      <c r="D3" s="22" t="s">
        <v>379</v>
      </c>
      <c r="E3" s="22" t="s">
        <v>570</v>
      </c>
      <c r="F3" s="23"/>
      <c r="G3" s="24"/>
      <c r="H3" s="24"/>
      <c r="I3" s="24"/>
      <c r="J3" s="24"/>
      <c r="K3" s="24"/>
      <c r="L3" s="27"/>
      <c r="M3" s="29" t="s">
        <v>379</v>
      </c>
      <c r="N3" s="22" t="s">
        <v>5</v>
      </c>
      <c r="O3" s="23"/>
      <c r="P3" s="24"/>
      <c r="Q3" s="24"/>
      <c r="R3" s="24"/>
      <c r="S3" s="24"/>
      <c r="T3" s="24"/>
      <c r="U3" s="27"/>
      <c r="V3" s="22" t="s">
        <v>571</v>
      </c>
    </row>
    <row r="4" spans="1:22" s="17" customFormat="1" ht="27.75" customHeight="1">
      <c r="A4" s="25"/>
      <c r="B4" s="25"/>
      <c r="C4" s="25"/>
      <c r="D4" s="26"/>
      <c r="E4" s="22" t="s">
        <v>572</v>
      </c>
      <c r="F4" s="22"/>
      <c r="G4" s="22" t="s">
        <v>732</v>
      </c>
      <c r="H4" s="22"/>
      <c r="I4" s="22" t="s">
        <v>733</v>
      </c>
      <c r="J4" s="22"/>
      <c r="K4" s="22" t="s">
        <v>734</v>
      </c>
      <c r="L4" s="22"/>
      <c r="M4" s="36"/>
      <c r="N4" s="22" t="s">
        <v>572</v>
      </c>
      <c r="O4" s="22"/>
      <c r="P4" s="22" t="s">
        <v>732</v>
      </c>
      <c r="Q4" s="22"/>
      <c r="R4" s="22" t="s">
        <v>733</v>
      </c>
      <c r="S4" s="22"/>
      <c r="T4" s="22" t="s">
        <v>734</v>
      </c>
      <c r="U4" s="22"/>
      <c r="V4" s="45"/>
    </row>
    <row r="5" spans="1:22" s="17" customFormat="1" ht="23.25" customHeight="1">
      <c r="A5" s="24"/>
      <c r="B5" s="24"/>
      <c r="C5" s="24"/>
      <c r="D5" s="27"/>
      <c r="E5" s="22" t="s">
        <v>573</v>
      </c>
      <c r="F5" s="22" t="s">
        <v>574</v>
      </c>
      <c r="G5" s="22" t="s">
        <v>573</v>
      </c>
      <c r="H5" s="22" t="s">
        <v>574</v>
      </c>
      <c r="I5" s="22" t="s">
        <v>573</v>
      </c>
      <c r="J5" s="22" t="s">
        <v>574</v>
      </c>
      <c r="K5" s="22" t="s">
        <v>573</v>
      </c>
      <c r="L5" s="22" t="s">
        <v>574</v>
      </c>
      <c r="M5" s="37"/>
      <c r="N5" s="22" t="s">
        <v>573</v>
      </c>
      <c r="O5" s="22" t="s">
        <v>574</v>
      </c>
      <c r="P5" s="22" t="s">
        <v>573</v>
      </c>
      <c r="Q5" s="22" t="s">
        <v>574</v>
      </c>
      <c r="R5" s="22" t="s">
        <v>573</v>
      </c>
      <c r="S5" s="22" t="s">
        <v>574</v>
      </c>
      <c r="T5" s="22" t="s">
        <v>573</v>
      </c>
      <c r="U5" s="22" t="s">
        <v>574</v>
      </c>
      <c r="V5" s="23"/>
    </row>
    <row r="6" spans="1:22" s="17" customFormat="1" ht="14.25" customHeight="1">
      <c r="A6" s="28"/>
      <c r="B6" s="28" t="s">
        <v>575</v>
      </c>
      <c r="C6" s="29"/>
      <c r="D6" s="29" t="s">
        <v>576</v>
      </c>
      <c r="E6" s="29" t="s">
        <v>577</v>
      </c>
      <c r="F6" s="29" t="s">
        <v>578</v>
      </c>
      <c r="G6" s="29" t="s">
        <v>579</v>
      </c>
      <c r="H6" s="29" t="s">
        <v>580</v>
      </c>
      <c r="I6" s="29" t="s">
        <v>581</v>
      </c>
      <c r="J6" s="29" t="s">
        <v>582</v>
      </c>
      <c r="K6" s="29" t="s">
        <v>599</v>
      </c>
      <c r="L6" s="29" t="s">
        <v>602</v>
      </c>
      <c r="M6" s="29" t="s">
        <v>605</v>
      </c>
      <c r="N6" s="29" t="s">
        <v>608</v>
      </c>
      <c r="O6" s="29" t="s">
        <v>611</v>
      </c>
      <c r="P6" s="29" t="s">
        <v>614</v>
      </c>
      <c r="Q6" s="29" t="s">
        <v>617</v>
      </c>
      <c r="R6" s="29" t="s">
        <v>620</v>
      </c>
      <c r="S6" s="29" t="s">
        <v>623</v>
      </c>
      <c r="T6" s="29" t="s">
        <v>626</v>
      </c>
      <c r="U6" s="29" t="s">
        <v>629</v>
      </c>
      <c r="V6" s="29" t="s">
        <v>632</v>
      </c>
    </row>
    <row r="7" spans="1:22" s="17" customFormat="1" ht="14.25" customHeight="1">
      <c r="A7" s="28" t="s">
        <v>735</v>
      </c>
      <c r="B7" s="28" t="s">
        <v>736</v>
      </c>
      <c r="C7" s="29" t="s">
        <v>576</v>
      </c>
      <c r="D7" s="30">
        <v>328</v>
      </c>
      <c r="E7" s="31"/>
      <c r="F7" s="31">
        <v>328</v>
      </c>
      <c r="G7" s="31"/>
      <c r="H7" s="31"/>
      <c r="I7" s="31"/>
      <c r="J7" s="31">
        <v>328</v>
      </c>
      <c r="K7" s="31"/>
      <c r="L7" s="31"/>
      <c r="M7" s="38">
        <v>6</v>
      </c>
      <c r="N7" s="39"/>
      <c r="O7" s="39">
        <v>6</v>
      </c>
      <c r="P7" s="39"/>
      <c r="Q7" s="39"/>
      <c r="R7" s="39"/>
      <c r="S7" s="39">
        <v>6</v>
      </c>
      <c r="T7" s="39"/>
      <c r="U7" s="39"/>
      <c r="V7" s="46">
        <v>1.83</v>
      </c>
    </row>
    <row r="8" spans="1:22" s="17" customFormat="1" ht="14.25" customHeight="1">
      <c r="A8" s="28" t="s">
        <v>737</v>
      </c>
      <c r="B8" s="28" t="s">
        <v>738</v>
      </c>
      <c r="C8" s="29" t="s">
        <v>577</v>
      </c>
      <c r="D8" s="32">
        <v>328</v>
      </c>
      <c r="E8" s="31"/>
      <c r="F8" s="31">
        <v>328</v>
      </c>
      <c r="G8" s="31"/>
      <c r="H8" s="31"/>
      <c r="I8" s="31"/>
      <c r="J8" s="31">
        <v>328</v>
      </c>
      <c r="K8" s="31"/>
      <c r="L8" s="31"/>
      <c r="M8" s="40">
        <v>6</v>
      </c>
      <c r="N8" s="41"/>
      <c r="O8" s="41">
        <v>6</v>
      </c>
      <c r="P8" s="41"/>
      <c r="Q8" s="41"/>
      <c r="R8" s="41"/>
      <c r="S8" s="41">
        <v>6</v>
      </c>
      <c r="T8" s="41"/>
      <c r="U8" s="41"/>
      <c r="V8" s="47">
        <v>1.83</v>
      </c>
    </row>
    <row r="9" spans="1:22" s="17" customFormat="1" ht="14.25" customHeight="1">
      <c r="A9" s="28" t="s">
        <v>739</v>
      </c>
      <c r="B9" s="28" t="s">
        <v>740</v>
      </c>
      <c r="C9" s="29" t="s">
        <v>578</v>
      </c>
      <c r="D9" s="32"/>
      <c r="E9" s="31"/>
      <c r="F9" s="31"/>
      <c r="G9" s="31"/>
      <c r="H9" s="31"/>
      <c r="I9" s="31"/>
      <c r="J9" s="31"/>
      <c r="K9" s="31"/>
      <c r="L9" s="31"/>
      <c r="M9" s="40"/>
      <c r="N9" s="41"/>
      <c r="O9" s="41"/>
      <c r="P9" s="41"/>
      <c r="Q9" s="41"/>
      <c r="R9" s="41"/>
      <c r="S9" s="41"/>
      <c r="T9" s="41"/>
      <c r="U9" s="41"/>
      <c r="V9" s="47"/>
    </row>
    <row r="10" spans="1:22" s="17" customFormat="1" ht="14.25" customHeight="1">
      <c r="A10" s="28" t="s">
        <v>741</v>
      </c>
      <c r="B10" s="28" t="s">
        <v>742</v>
      </c>
      <c r="C10" s="29" t="s">
        <v>579</v>
      </c>
      <c r="D10" s="32">
        <v>328</v>
      </c>
      <c r="E10" s="31"/>
      <c r="F10" s="31">
        <v>328</v>
      </c>
      <c r="G10" s="31"/>
      <c r="H10" s="31"/>
      <c r="I10" s="31"/>
      <c r="J10" s="31">
        <v>328</v>
      </c>
      <c r="K10" s="31"/>
      <c r="L10" s="31"/>
      <c r="M10" s="40">
        <v>3</v>
      </c>
      <c r="N10" s="41"/>
      <c r="O10" s="41">
        <v>3</v>
      </c>
      <c r="P10" s="41"/>
      <c r="Q10" s="41"/>
      <c r="R10" s="41"/>
      <c r="S10" s="41">
        <v>3</v>
      </c>
      <c r="T10" s="41"/>
      <c r="U10" s="41"/>
      <c r="V10" s="47">
        <v>0.91</v>
      </c>
    </row>
    <row r="11" spans="1:22" s="17" customFormat="1" ht="14.25" customHeight="1">
      <c r="A11" s="28" t="s">
        <v>743</v>
      </c>
      <c r="B11" s="28" t="s">
        <v>744</v>
      </c>
      <c r="C11" s="29" t="s">
        <v>580</v>
      </c>
      <c r="D11" s="32"/>
      <c r="E11" s="31"/>
      <c r="F11" s="31"/>
      <c r="G11" s="31"/>
      <c r="H11" s="31"/>
      <c r="I11" s="31"/>
      <c r="J11" s="31"/>
      <c r="K11" s="31"/>
      <c r="L11" s="31"/>
      <c r="M11" s="40"/>
      <c r="N11" s="41"/>
      <c r="O11" s="41"/>
      <c r="P11" s="41"/>
      <c r="Q11" s="41"/>
      <c r="R11" s="41"/>
      <c r="S11" s="41"/>
      <c r="T11" s="41"/>
      <c r="U11" s="41"/>
      <c r="V11" s="47"/>
    </row>
    <row r="12" spans="1:22" s="17" customFormat="1" ht="14.25" customHeight="1">
      <c r="A12" s="28" t="s">
        <v>745</v>
      </c>
      <c r="B12" s="28" t="s">
        <v>746</v>
      </c>
      <c r="C12" s="29" t="s">
        <v>581</v>
      </c>
      <c r="D12" s="32"/>
      <c r="E12" s="31"/>
      <c r="F12" s="31"/>
      <c r="G12" s="31"/>
      <c r="H12" s="31"/>
      <c r="I12" s="31"/>
      <c r="J12" s="31"/>
      <c r="K12" s="31"/>
      <c r="L12" s="31"/>
      <c r="M12" s="40"/>
      <c r="N12" s="41"/>
      <c r="O12" s="41"/>
      <c r="P12" s="41"/>
      <c r="Q12" s="41"/>
      <c r="R12" s="41"/>
      <c r="S12" s="41"/>
      <c r="T12" s="41"/>
      <c r="U12" s="41"/>
      <c r="V12" s="47"/>
    </row>
    <row r="13" spans="1:22" s="17" customFormat="1" ht="14.25" customHeight="1">
      <c r="A13" s="28" t="s">
        <v>747</v>
      </c>
      <c r="B13" s="28" t="s">
        <v>748</v>
      </c>
      <c r="C13" s="29" t="s">
        <v>582</v>
      </c>
      <c r="D13" s="32"/>
      <c r="E13" s="31"/>
      <c r="F13" s="31"/>
      <c r="G13" s="31"/>
      <c r="H13" s="31"/>
      <c r="I13" s="31"/>
      <c r="J13" s="31"/>
      <c r="K13" s="31"/>
      <c r="L13" s="31"/>
      <c r="M13" s="40">
        <v>3</v>
      </c>
      <c r="N13" s="41"/>
      <c r="O13" s="41">
        <v>3</v>
      </c>
      <c r="P13" s="41"/>
      <c r="Q13" s="41"/>
      <c r="R13" s="41"/>
      <c r="S13" s="41">
        <v>3</v>
      </c>
      <c r="T13" s="41"/>
      <c r="U13" s="41"/>
      <c r="V13" s="47"/>
    </row>
    <row r="14" spans="1:22" s="17" customFormat="1" ht="14.25" customHeight="1">
      <c r="A14" s="28" t="s">
        <v>749</v>
      </c>
      <c r="B14" s="28" t="s">
        <v>750</v>
      </c>
      <c r="C14" s="29" t="s">
        <v>599</v>
      </c>
      <c r="D14" s="32"/>
      <c r="E14" s="31"/>
      <c r="F14" s="31"/>
      <c r="G14" s="31"/>
      <c r="H14" s="31"/>
      <c r="I14" s="31"/>
      <c r="J14" s="31"/>
      <c r="K14" s="31"/>
      <c r="L14" s="31"/>
      <c r="M14" s="40"/>
      <c r="N14" s="41"/>
      <c r="O14" s="41"/>
      <c r="P14" s="41"/>
      <c r="Q14" s="41"/>
      <c r="R14" s="41"/>
      <c r="S14" s="41"/>
      <c r="T14" s="41"/>
      <c r="U14" s="41"/>
      <c r="V14" s="47"/>
    </row>
    <row r="15" spans="1:22" s="17" customFormat="1" ht="14.25" customHeight="1">
      <c r="A15" s="28" t="s">
        <v>751</v>
      </c>
      <c r="B15" s="28" t="s">
        <v>752</v>
      </c>
      <c r="C15" s="29" t="s">
        <v>602</v>
      </c>
      <c r="D15" s="32"/>
      <c r="E15" s="31"/>
      <c r="F15" s="31"/>
      <c r="G15" s="31"/>
      <c r="H15" s="31"/>
      <c r="I15" s="31"/>
      <c r="J15" s="31"/>
      <c r="K15" s="31"/>
      <c r="L15" s="31"/>
      <c r="M15" s="40"/>
      <c r="N15" s="41"/>
      <c r="O15" s="41"/>
      <c r="P15" s="41"/>
      <c r="Q15" s="41"/>
      <c r="R15" s="41"/>
      <c r="S15" s="41"/>
      <c r="T15" s="41"/>
      <c r="U15" s="41"/>
      <c r="V15" s="47"/>
    </row>
    <row r="16" spans="1:22" s="17" customFormat="1" ht="14.25" customHeight="1">
      <c r="A16" s="28" t="s">
        <v>753</v>
      </c>
      <c r="B16" s="28" t="s">
        <v>754</v>
      </c>
      <c r="C16" s="29" t="s">
        <v>605</v>
      </c>
      <c r="D16" s="32"/>
      <c r="E16" s="31"/>
      <c r="F16" s="31"/>
      <c r="G16" s="31"/>
      <c r="H16" s="31"/>
      <c r="I16" s="31"/>
      <c r="J16" s="31"/>
      <c r="K16" s="31"/>
      <c r="L16" s="31"/>
      <c r="M16" s="40"/>
      <c r="N16" s="41"/>
      <c r="O16" s="41"/>
      <c r="P16" s="41"/>
      <c r="Q16" s="41"/>
      <c r="R16" s="41"/>
      <c r="S16" s="41"/>
      <c r="T16" s="41"/>
      <c r="U16" s="41"/>
      <c r="V16" s="47"/>
    </row>
    <row r="17" spans="1:22" s="17" customFormat="1" ht="14.25" customHeight="1">
      <c r="A17" s="28" t="s">
        <v>755</v>
      </c>
      <c r="B17" s="28" t="s">
        <v>756</v>
      </c>
      <c r="C17" s="29" t="s">
        <v>608</v>
      </c>
      <c r="D17" s="32"/>
      <c r="E17" s="31"/>
      <c r="F17" s="31"/>
      <c r="G17" s="31"/>
      <c r="H17" s="31"/>
      <c r="I17" s="31"/>
      <c r="J17" s="31"/>
      <c r="K17" s="31"/>
      <c r="L17" s="31"/>
      <c r="M17" s="40"/>
      <c r="N17" s="41"/>
      <c r="O17" s="41"/>
      <c r="P17" s="41"/>
      <c r="Q17" s="41"/>
      <c r="R17" s="41"/>
      <c r="S17" s="41"/>
      <c r="T17" s="41"/>
      <c r="U17" s="41"/>
      <c r="V17" s="47"/>
    </row>
    <row r="18" spans="1:22" s="17" customFormat="1" ht="14.25" customHeight="1">
      <c r="A18" s="28" t="s">
        <v>757</v>
      </c>
      <c r="B18" s="28" t="s">
        <v>758</v>
      </c>
      <c r="C18" s="29" t="s">
        <v>611</v>
      </c>
      <c r="D18" s="32"/>
      <c r="E18" s="31"/>
      <c r="F18" s="31"/>
      <c r="G18" s="31"/>
      <c r="H18" s="31"/>
      <c r="I18" s="31"/>
      <c r="J18" s="31"/>
      <c r="K18" s="31"/>
      <c r="L18" s="31"/>
      <c r="M18" s="40"/>
      <c r="N18" s="41"/>
      <c r="O18" s="41"/>
      <c r="P18" s="41"/>
      <c r="Q18" s="41"/>
      <c r="R18" s="41"/>
      <c r="S18" s="41"/>
      <c r="T18" s="41"/>
      <c r="U18" s="41"/>
      <c r="V18" s="47"/>
    </row>
    <row r="19" spans="1:22" s="17" customFormat="1" ht="14.25" customHeight="1">
      <c r="A19" s="28" t="s">
        <v>759</v>
      </c>
      <c r="B19" s="28" t="s">
        <v>760</v>
      </c>
      <c r="C19" s="29" t="s">
        <v>614</v>
      </c>
      <c r="D19" s="32"/>
      <c r="E19" s="31"/>
      <c r="F19" s="31"/>
      <c r="G19" s="31"/>
      <c r="H19" s="31"/>
      <c r="I19" s="31"/>
      <c r="J19" s="31"/>
      <c r="K19" s="31"/>
      <c r="L19" s="31"/>
      <c r="M19" s="40"/>
      <c r="N19" s="41"/>
      <c r="O19" s="41"/>
      <c r="P19" s="41"/>
      <c r="Q19" s="41"/>
      <c r="R19" s="41"/>
      <c r="S19" s="41"/>
      <c r="T19" s="41"/>
      <c r="U19" s="41"/>
      <c r="V19" s="47"/>
    </row>
    <row r="20" spans="1:22" s="17" customFormat="1" ht="14.25" customHeight="1">
      <c r="A20" s="28" t="s">
        <v>761</v>
      </c>
      <c r="B20" s="28" t="s">
        <v>762</v>
      </c>
      <c r="C20" s="29" t="s">
        <v>617</v>
      </c>
      <c r="D20" s="32"/>
      <c r="E20" s="31"/>
      <c r="F20" s="31"/>
      <c r="G20" s="31"/>
      <c r="H20" s="31"/>
      <c r="I20" s="31"/>
      <c r="J20" s="31"/>
      <c r="K20" s="31"/>
      <c r="L20" s="31"/>
      <c r="M20" s="40"/>
      <c r="N20" s="41"/>
      <c r="O20" s="41"/>
      <c r="P20" s="41"/>
      <c r="Q20" s="41"/>
      <c r="R20" s="41"/>
      <c r="S20" s="41"/>
      <c r="T20" s="41"/>
      <c r="U20" s="41"/>
      <c r="V20" s="47"/>
    </row>
    <row r="21" spans="1:22" s="17" customFormat="1" ht="14.25" customHeight="1">
      <c r="A21" s="28" t="s">
        <v>763</v>
      </c>
      <c r="B21" s="28" t="s">
        <v>764</v>
      </c>
      <c r="C21" s="29" t="s">
        <v>620</v>
      </c>
      <c r="D21" s="32"/>
      <c r="E21" s="31"/>
      <c r="F21" s="31"/>
      <c r="G21" s="31"/>
      <c r="H21" s="31"/>
      <c r="I21" s="31"/>
      <c r="J21" s="31"/>
      <c r="K21" s="31"/>
      <c r="L21" s="31"/>
      <c r="M21" s="40"/>
      <c r="N21" s="41"/>
      <c r="O21" s="41"/>
      <c r="P21" s="41"/>
      <c r="Q21" s="41"/>
      <c r="R21" s="41"/>
      <c r="S21" s="41"/>
      <c r="T21" s="41"/>
      <c r="U21" s="41"/>
      <c r="V21" s="47"/>
    </row>
    <row r="22" spans="1:22" s="17" customFormat="1" ht="14.25" customHeight="1">
      <c r="A22" s="28" t="s">
        <v>765</v>
      </c>
      <c r="B22" s="28" t="s">
        <v>766</v>
      </c>
      <c r="C22" s="29" t="s">
        <v>623</v>
      </c>
      <c r="D22" s="32"/>
      <c r="E22" s="31"/>
      <c r="F22" s="31"/>
      <c r="G22" s="31"/>
      <c r="H22" s="31"/>
      <c r="I22" s="31"/>
      <c r="J22" s="31"/>
      <c r="K22" s="31"/>
      <c r="L22" s="31"/>
      <c r="M22" s="40"/>
      <c r="N22" s="41"/>
      <c r="O22" s="41"/>
      <c r="P22" s="41"/>
      <c r="Q22" s="41"/>
      <c r="R22" s="41"/>
      <c r="S22" s="41"/>
      <c r="T22" s="41"/>
      <c r="U22" s="41"/>
      <c r="V22" s="47"/>
    </row>
    <row r="23" spans="1:22" s="17" customFormat="1" ht="14.25" customHeight="1">
      <c r="A23" s="28" t="s">
        <v>767</v>
      </c>
      <c r="B23" s="28" t="s">
        <v>768</v>
      </c>
      <c r="C23" s="29" t="s">
        <v>626</v>
      </c>
      <c r="D23" s="32"/>
      <c r="E23" s="31"/>
      <c r="F23" s="31"/>
      <c r="G23" s="31"/>
      <c r="H23" s="31"/>
      <c r="I23" s="31"/>
      <c r="J23" s="31"/>
      <c r="K23" s="31"/>
      <c r="L23" s="31"/>
      <c r="M23" s="40"/>
      <c r="N23" s="41"/>
      <c r="O23" s="41"/>
      <c r="P23" s="41"/>
      <c r="Q23" s="41"/>
      <c r="R23" s="41"/>
      <c r="S23" s="41"/>
      <c r="T23" s="41"/>
      <c r="U23" s="41"/>
      <c r="V23" s="47"/>
    </row>
    <row r="24" spans="1:22" s="17" customFormat="1" ht="14.25" customHeight="1">
      <c r="A24" s="28" t="s">
        <v>769</v>
      </c>
      <c r="B24" s="28" t="s">
        <v>770</v>
      </c>
      <c r="C24" s="29" t="s">
        <v>629</v>
      </c>
      <c r="D24" s="32"/>
      <c r="E24" s="31"/>
      <c r="F24" s="31"/>
      <c r="G24" s="31"/>
      <c r="H24" s="31"/>
      <c r="I24" s="31"/>
      <c r="J24" s="31"/>
      <c r="K24" s="31"/>
      <c r="L24" s="31"/>
      <c r="M24" s="40"/>
      <c r="N24" s="41"/>
      <c r="O24" s="41"/>
      <c r="P24" s="41"/>
      <c r="Q24" s="41"/>
      <c r="R24" s="41"/>
      <c r="S24" s="41"/>
      <c r="T24" s="41"/>
      <c r="U24" s="41"/>
      <c r="V24" s="47"/>
    </row>
    <row r="25" spans="1:22" s="17" customFormat="1" ht="14.25" customHeight="1">
      <c r="A25" s="28" t="s">
        <v>771</v>
      </c>
      <c r="B25" s="28" t="s">
        <v>772</v>
      </c>
      <c r="C25" s="29" t="s">
        <v>632</v>
      </c>
      <c r="D25" s="32"/>
      <c r="E25" s="31"/>
      <c r="F25" s="31"/>
      <c r="G25" s="31"/>
      <c r="H25" s="31"/>
      <c r="I25" s="31"/>
      <c r="J25" s="31"/>
      <c r="K25" s="31"/>
      <c r="L25" s="31"/>
      <c r="M25" s="40"/>
      <c r="N25" s="41"/>
      <c r="O25" s="41"/>
      <c r="P25" s="41"/>
      <c r="Q25" s="41"/>
      <c r="R25" s="41"/>
      <c r="S25" s="41"/>
      <c r="T25" s="41"/>
      <c r="U25" s="41"/>
      <c r="V25" s="47"/>
    </row>
    <row r="26" spans="1:22" s="17" customFormat="1" ht="14.25" customHeight="1">
      <c r="A26" s="28" t="s">
        <v>773</v>
      </c>
      <c r="B26" s="28" t="s">
        <v>774</v>
      </c>
      <c r="C26" s="29" t="s">
        <v>635</v>
      </c>
      <c r="D26" s="32"/>
      <c r="E26" s="31"/>
      <c r="F26" s="31"/>
      <c r="G26" s="31"/>
      <c r="H26" s="31"/>
      <c r="I26" s="31"/>
      <c r="J26" s="31"/>
      <c r="K26" s="31"/>
      <c r="L26" s="31"/>
      <c r="M26" s="40"/>
      <c r="N26" s="41"/>
      <c r="O26" s="41"/>
      <c r="P26" s="41"/>
      <c r="Q26" s="41"/>
      <c r="R26" s="41"/>
      <c r="S26" s="41"/>
      <c r="T26" s="41"/>
      <c r="U26" s="41"/>
      <c r="V26" s="47"/>
    </row>
    <row r="27" spans="1:22" s="17" customFormat="1" ht="14.25" customHeight="1">
      <c r="A27" s="28" t="s">
        <v>775</v>
      </c>
      <c r="B27" s="28" t="s">
        <v>776</v>
      </c>
      <c r="C27" s="29" t="s">
        <v>638</v>
      </c>
      <c r="D27" s="32"/>
      <c r="E27" s="31"/>
      <c r="F27" s="31"/>
      <c r="G27" s="31"/>
      <c r="H27" s="31"/>
      <c r="I27" s="31"/>
      <c r="J27" s="31"/>
      <c r="K27" s="31"/>
      <c r="L27" s="31"/>
      <c r="M27" s="40"/>
      <c r="N27" s="41"/>
      <c r="O27" s="41"/>
      <c r="P27" s="41"/>
      <c r="Q27" s="41"/>
      <c r="R27" s="41"/>
      <c r="S27" s="41"/>
      <c r="T27" s="41"/>
      <c r="U27" s="41"/>
      <c r="V27" s="47"/>
    </row>
    <row r="28" spans="1:22" s="17" customFormat="1" ht="14.25" customHeight="1">
      <c r="A28" s="28" t="s">
        <v>777</v>
      </c>
      <c r="B28" s="28" t="s">
        <v>778</v>
      </c>
      <c r="C28" s="29" t="s">
        <v>641</v>
      </c>
      <c r="D28" s="32"/>
      <c r="E28" s="31"/>
      <c r="F28" s="31"/>
      <c r="G28" s="31"/>
      <c r="H28" s="31"/>
      <c r="I28" s="31"/>
      <c r="J28" s="31"/>
      <c r="K28" s="31"/>
      <c r="L28" s="31"/>
      <c r="M28" s="40"/>
      <c r="N28" s="41"/>
      <c r="O28" s="41"/>
      <c r="P28" s="41"/>
      <c r="Q28" s="41"/>
      <c r="R28" s="41"/>
      <c r="S28" s="41"/>
      <c r="T28" s="41"/>
      <c r="U28" s="41"/>
      <c r="V28" s="47"/>
    </row>
    <row r="29" spans="1:22" s="17" customFormat="1" ht="14.25" customHeight="1">
      <c r="A29" s="28" t="s">
        <v>779</v>
      </c>
      <c r="B29" s="28" t="s">
        <v>780</v>
      </c>
      <c r="C29" s="29" t="s">
        <v>644</v>
      </c>
      <c r="D29" s="32"/>
      <c r="E29" s="31"/>
      <c r="F29" s="31"/>
      <c r="G29" s="31"/>
      <c r="H29" s="31"/>
      <c r="I29" s="31"/>
      <c r="J29" s="31"/>
      <c r="K29" s="31"/>
      <c r="L29" s="31"/>
      <c r="M29" s="40"/>
      <c r="N29" s="41"/>
      <c r="O29" s="41"/>
      <c r="P29" s="41"/>
      <c r="Q29" s="41"/>
      <c r="R29" s="41"/>
      <c r="S29" s="41"/>
      <c r="T29" s="41"/>
      <c r="U29" s="41"/>
      <c r="V29" s="47"/>
    </row>
    <row r="30" spans="1:22" s="17" customFormat="1" ht="14.25" customHeight="1">
      <c r="A30" s="28" t="s">
        <v>781</v>
      </c>
      <c r="B30" s="28" t="s">
        <v>782</v>
      </c>
      <c r="C30" s="29" t="s">
        <v>647</v>
      </c>
      <c r="D30" s="32"/>
      <c r="E30" s="31"/>
      <c r="F30" s="31"/>
      <c r="G30" s="31"/>
      <c r="H30" s="31"/>
      <c r="I30" s="31"/>
      <c r="J30" s="31"/>
      <c r="K30" s="31"/>
      <c r="L30" s="31"/>
      <c r="M30" s="40"/>
      <c r="N30" s="41"/>
      <c r="O30" s="41"/>
      <c r="P30" s="41"/>
      <c r="Q30" s="41"/>
      <c r="R30" s="41"/>
      <c r="S30" s="41"/>
      <c r="T30" s="41"/>
      <c r="U30" s="41"/>
      <c r="V30" s="47"/>
    </row>
    <row r="31" spans="1:22" s="17" customFormat="1" ht="14.25" customHeight="1">
      <c r="A31" s="28" t="s">
        <v>783</v>
      </c>
      <c r="B31" s="28" t="s">
        <v>784</v>
      </c>
      <c r="C31" s="29" t="s">
        <v>650</v>
      </c>
      <c r="D31" s="32"/>
      <c r="E31" s="31"/>
      <c r="F31" s="31"/>
      <c r="G31" s="31"/>
      <c r="H31" s="31"/>
      <c r="I31" s="31"/>
      <c r="J31" s="31"/>
      <c r="K31" s="31"/>
      <c r="L31" s="31"/>
      <c r="M31" s="40"/>
      <c r="N31" s="41"/>
      <c r="O31" s="41"/>
      <c r="P31" s="41"/>
      <c r="Q31" s="41"/>
      <c r="R31" s="41"/>
      <c r="S31" s="41"/>
      <c r="T31" s="41"/>
      <c r="U31" s="41"/>
      <c r="V31" s="47"/>
    </row>
    <row r="32" spans="1:22" s="17" customFormat="1" ht="14.25" customHeight="1">
      <c r="A32" s="28" t="s">
        <v>785</v>
      </c>
      <c r="B32" s="28" t="s">
        <v>786</v>
      </c>
      <c r="C32" s="29" t="s">
        <v>653</v>
      </c>
      <c r="D32" s="32"/>
      <c r="E32" s="31"/>
      <c r="F32" s="31"/>
      <c r="G32" s="31"/>
      <c r="H32" s="31"/>
      <c r="I32" s="31"/>
      <c r="J32" s="31"/>
      <c r="K32" s="31"/>
      <c r="L32" s="31"/>
      <c r="M32" s="40"/>
      <c r="N32" s="41"/>
      <c r="O32" s="41"/>
      <c r="P32" s="41"/>
      <c r="Q32" s="41"/>
      <c r="R32" s="41"/>
      <c r="S32" s="41"/>
      <c r="T32" s="41"/>
      <c r="U32" s="41"/>
      <c r="V32" s="47"/>
    </row>
    <row r="33" spans="1:22" s="17" customFormat="1" ht="14.25" customHeight="1">
      <c r="A33" s="28" t="s">
        <v>787</v>
      </c>
      <c r="B33" s="28" t="s">
        <v>788</v>
      </c>
      <c r="C33" s="29" t="s">
        <v>656</v>
      </c>
      <c r="D33" s="32"/>
      <c r="E33" s="31"/>
      <c r="F33" s="31"/>
      <c r="G33" s="31"/>
      <c r="H33" s="31"/>
      <c r="I33" s="31"/>
      <c r="J33" s="31"/>
      <c r="K33" s="31"/>
      <c r="L33" s="31"/>
      <c r="M33" s="40"/>
      <c r="N33" s="41"/>
      <c r="O33" s="41"/>
      <c r="P33" s="41"/>
      <c r="Q33" s="41"/>
      <c r="R33" s="41"/>
      <c r="S33" s="41"/>
      <c r="T33" s="41"/>
      <c r="U33" s="41"/>
      <c r="V33" s="47"/>
    </row>
    <row r="34" spans="1:22" s="17" customFormat="1" ht="14.25" customHeight="1">
      <c r="A34" s="28" t="s">
        <v>789</v>
      </c>
      <c r="B34" s="28" t="s">
        <v>790</v>
      </c>
      <c r="C34" s="29" t="s">
        <v>659</v>
      </c>
      <c r="D34" s="32"/>
      <c r="E34" s="31"/>
      <c r="F34" s="31"/>
      <c r="G34" s="31"/>
      <c r="H34" s="31"/>
      <c r="I34" s="31"/>
      <c r="J34" s="31"/>
      <c r="K34" s="31"/>
      <c r="L34" s="31"/>
      <c r="M34" s="40"/>
      <c r="N34" s="41"/>
      <c r="O34" s="41"/>
      <c r="P34" s="41"/>
      <c r="Q34" s="41"/>
      <c r="R34" s="41"/>
      <c r="S34" s="41"/>
      <c r="T34" s="41"/>
      <c r="U34" s="41"/>
      <c r="V34" s="47"/>
    </row>
    <row r="35" spans="1:22" s="17" customFormat="1" ht="14.25" customHeight="1">
      <c r="A35" s="28"/>
      <c r="B35" s="33" t="s">
        <v>791</v>
      </c>
      <c r="C35" s="29" t="s">
        <v>662</v>
      </c>
      <c r="D35" s="32">
        <v>328</v>
      </c>
      <c r="E35" s="31"/>
      <c r="F35" s="31">
        <v>328</v>
      </c>
      <c r="G35" s="31"/>
      <c r="H35" s="31"/>
      <c r="I35" s="31"/>
      <c r="J35" s="31">
        <v>328</v>
      </c>
      <c r="K35" s="31"/>
      <c r="L35" s="31"/>
      <c r="M35" s="40">
        <v>6</v>
      </c>
      <c r="N35" s="41"/>
      <c r="O35" s="41">
        <v>6</v>
      </c>
      <c r="P35" s="41"/>
      <c r="Q35" s="41"/>
      <c r="R35" s="41"/>
      <c r="S35" s="41">
        <v>6</v>
      </c>
      <c r="T35" s="41"/>
      <c r="U35" s="41"/>
      <c r="V35" s="47">
        <v>1.83</v>
      </c>
    </row>
    <row r="36" spans="1:22" s="17" customFormat="1" ht="14.25" customHeight="1">
      <c r="A36" s="28"/>
      <c r="B36" s="28" t="s">
        <v>411</v>
      </c>
      <c r="C36" s="29" t="s">
        <v>665</v>
      </c>
      <c r="D36" s="32"/>
      <c r="E36" s="31"/>
      <c r="F36" s="34"/>
      <c r="G36" s="31"/>
      <c r="H36" s="34"/>
      <c r="I36" s="31"/>
      <c r="J36" s="34"/>
      <c r="K36" s="31"/>
      <c r="L36" s="34"/>
      <c r="M36" s="40"/>
      <c r="N36" s="41"/>
      <c r="O36" s="42"/>
      <c r="P36" s="41"/>
      <c r="Q36" s="42"/>
      <c r="R36" s="41"/>
      <c r="S36" s="42"/>
      <c r="T36" s="41"/>
      <c r="U36" s="42"/>
      <c r="V36" s="47"/>
    </row>
    <row r="37" spans="1:22" s="17" customFormat="1" ht="14.25" customHeight="1">
      <c r="A37" s="28"/>
      <c r="B37" s="28" t="s">
        <v>792</v>
      </c>
      <c r="C37" s="29" t="s">
        <v>668</v>
      </c>
      <c r="D37" s="32"/>
      <c r="E37" s="31"/>
      <c r="F37" s="31"/>
      <c r="G37" s="31"/>
      <c r="H37" s="31"/>
      <c r="I37" s="31"/>
      <c r="J37" s="31"/>
      <c r="K37" s="31"/>
      <c r="L37" s="31"/>
      <c r="M37" s="40"/>
      <c r="N37" s="41"/>
      <c r="O37" s="41"/>
      <c r="P37" s="41"/>
      <c r="Q37" s="41"/>
      <c r="R37" s="41"/>
      <c r="S37" s="41"/>
      <c r="T37" s="41"/>
      <c r="U37" s="41"/>
      <c r="V37" s="47"/>
    </row>
    <row r="38" spans="1:22" s="17" customFormat="1" ht="14.25" customHeight="1">
      <c r="A38" s="28"/>
      <c r="B38" s="28" t="s">
        <v>793</v>
      </c>
      <c r="C38" s="29"/>
      <c r="D38" s="35"/>
      <c r="E38" s="34"/>
      <c r="F38" s="34"/>
      <c r="G38" s="34"/>
      <c r="H38" s="34"/>
      <c r="I38" s="34"/>
      <c r="J38" s="34"/>
      <c r="K38" s="34"/>
      <c r="L38" s="34"/>
      <c r="M38" s="43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17" customFormat="1" ht="14.25" customHeight="1">
      <c r="A39" s="28"/>
      <c r="B39" s="28" t="s">
        <v>794</v>
      </c>
      <c r="C39" s="29"/>
      <c r="D39" s="35">
        <v>3</v>
      </c>
      <c r="E39" s="34"/>
      <c r="F39" s="34">
        <v>3</v>
      </c>
      <c r="G39" s="34"/>
      <c r="H39" s="34"/>
      <c r="I39" s="34"/>
      <c r="J39" s="34">
        <v>3</v>
      </c>
      <c r="K39" s="34"/>
      <c r="L39" s="34"/>
      <c r="M39" s="43"/>
      <c r="N39" s="42"/>
      <c r="O39" s="42"/>
      <c r="P39" s="42"/>
      <c r="Q39" s="42"/>
      <c r="R39" s="42"/>
      <c r="S39" s="42"/>
      <c r="T39" s="42"/>
      <c r="U39" s="42"/>
      <c r="V39" s="47"/>
    </row>
    <row r="40" spans="1:22" s="17" customFormat="1" ht="14.25" customHeight="1">
      <c r="A40" s="33" t="s">
        <v>466</v>
      </c>
      <c r="B40" s="36"/>
      <c r="C40" s="29" t="s">
        <v>671</v>
      </c>
      <c r="D40" s="32">
        <v>331</v>
      </c>
      <c r="E40" s="31"/>
      <c r="F40" s="31">
        <v>331</v>
      </c>
      <c r="G40" s="31"/>
      <c r="H40" s="31"/>
      <c r="I40" s="31"/>
      <c r="J40" s="31">
        <v>331</v>
      </c>
      <c r="K40" s="31"/>
      <c r="L40" s="31"/>
      <c r="M40" s="40">
        <v>6</v>
      </c>
      <c r="N40" s="41"/>
      <c r="O40" s="41">
        <v>6</v>
      </c>
      <c r="P40" s="41"/>
      <c r="Q40" s="41"/>
      <c r="R40" s="41"/>
      <c r="S40" s="41">
        <v>6</v>
      </c>
      <c r="T40" s="41"/>
      <c r="U40" s="41"/>
      <c r="V40" s="47">
        <v>1.81</v>
      </c>
    </row>
  </sheetData>
  <sheetProtection/>
  <mergeCells count="18">
    <mergeCell ref="A1:V1"/>
    <mergeCell ref="E3:L3"/>
    <mergeCell ref="N3:U3"/>
    <mergeCell ref="E4:F4"/>
    <mergeCell ref="G4:H4"/>
    <mergeCell ref="I4:J4"/>
    <mergeCell ref="K4:L4"/>
    <mergeCell ref="N4:O4"/>
    <mergeCell ref="P4:Q4"/>
    <mergeCell ref="R4:S4"/>
    <mergeCell ref="T4:U4"/>
    <mergeCell ref="A40:B40"/>
    <mergeCell ref="A3:A5"/>
    <mergeCell ref="B3:B5"/>
    <mergeCell ref="C3:C5"/>
    <mergeCell ref="D3:D5"/>
    <mergeCell ref="M3:M5"/>
    <mergeCell ref="V3:V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I30" sqref="I30"/>
    </sheetView>
  </sheetViews>
  <sheetFormatPr defaultColWidth="9.00390625" defaultRowHeight="14.25"/>
  <cols>
    <col min="1" max="1" width="32.00390625" style="0" customWidth="1"/>
    <col min="2" max="3" width="15.625" style="0" customWidth="1"/>
    <col min="4" max="4" width="24.50390625" style="0" customWidth="1"/>
  </cols>
  <sheetData>
    <row r="1" spans="1:4" ht="49.5" customHeight="1">
      <c r="A1" s="2" t="s">
        <v>795</v>
      </c>
      <c r="B1" s="2"/>
      <c r="C1" s="2"/>
      <c r="D1" s="2"/>
    </row>
    <row r="2" spans="1:4" ht="21" customHeight="1">
      <c r="A2" t="s">
        <v>796</v>
      </c>
      <c r="D2" s="3" t="s">
        <v>2</v>
      </c>
    </row>
    <row r="3" spans="1:4" s="1" customFormat="1" ht="39.75" customHeight="1">
      <c r="A3" s="4" t="s">
        <v>469</v>
      </c>
      <c r="B3" s="5" t="s">
        <v>797</v>
      </c>
      <c r="C3" s="5" t="s">
        <v>798</v>
      </c>
      <c r="D3" s="5" t="s">
        <v>471</v>
      </c>
    </row>
    <row r="4" spans="1:4" ht="14.25" customHeight="1">
      <c r="A4" s="6" t="s">
        <v>799</v>
      </c>
      <c r="B4" s="14"/>
      <c r="C4" s="8"/>
      <c r="D4" s="9" t="s">
        <v>800</v>
      </c>
    </row>
    <row r="5" spans="1:4" ht="14.25" customHeight="1">
      <c r="A5" s="10" t="s">
        <v>801</v>
      </c>
      <c r="B5" s="8">
        <v>21359</v>
      </c>
      <c r="C5" s="8">
        <v>11150</v>
      </c>
      <c r="D5" s="12"/>
    </row>
    <row r="6" spans="1:4" ht="14.25" customHeight="1">
      <c r="A6" s="13" t="s">
        <v>802</v>
      </c>
      <c r="B6" s="14">
        <v>7499</v>
      </c>
      <c r="C6" s="8">
        <v>5318</v>
      </c>
      <c r="D6" s="15"/>
    </row>
    <row r="7" spans="1:4" ht="14.25" customHeight="1">
      <c r="A7" s="13" t="s">
        <v>803</v>
      </c>
      <c r="B7" s="14"/>
      <c r="C7" s="14"/>
      <c r="D7" s="9" t="s">
        <v>804</v>
      </c>
    </row>
    <row r="8" spans="1:4" ht="14.25" customHeight="1">
      <c r="A8" s="13" t="s">
        <v>805</v>
      </c>
      <c r="B8" s="8"/>
      <c r="C8" s="8"/>
      <c r="D8" s="9" t="s">
        <v>804</v>
      </c>
    </row>
    <row r="9" spans="1:4" ht="14.25" customHeight="1">
      <c r="A9" s="13" t="s">
        <v>806</v>
      </c>
      <c r="B9" s="8"/>
      <c r="C9" s="8"/>
      <c r="D9" s="9" t="s">
        <v>804</v>
      </c>
    </row>
    <row r="10" spans="1:4" ht="14.25" customHeight="1">
      <c r="A10" s="13" t="s">
        <v>807</v>
      </c>
      <c r="B10" s="8"/>
      <c r="C10" s="8"/>
      <c r="D10" s="9" t="s">
        <v>804</v>
      </c>
    </row>
    <row r="11" spans="1:4" ht="14.25" customHeight="1">
      <c r="A11" s="16" t="s">
        <v>379</v>
      </c>
      <c r="B11" s="8">
        <f>B4+B5+B6+B7</f>
        <v>28858</v>
      </c>
      <c r="C11" s="8">
        <f>C4+C5+C6+C7</f>
        <v>16468</v>
      </c>
      <c r="D11" s="15"/>
    </row>
  </sheetData>
  <sheetProtection/>
  <mergeCells count="1">
    <mergeCell ref="A1:D1"/>
  </mergeCells>
  <printOptions/>
  <pageMargins left="0.9444444444444444" right="0.7513888888888889" top="1" bottom="1" header="0.5" footer="0.5"/>
  <pageSetup horizontalDpi="600" verticalDpi="600" orientation="landscape" paperSize="9"/>
  <headerFooter alignWithMargins="0">
    <oddFooter>&amp;C第 &amp;P+40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32.00390625" style="0" customWidth="1"/>
    <col min="2" max="3" width="15.625" style="0" customWidth="1"/>
    <col min="4" max="4" width="24.50390625" style="0" customWidth="1"/>
  </cols>
  <sheetData>
    <row r="1" spans="1:4" ht="49.5" customHeight="1">
      <c r="A1" s="2" t="s">
        <v>808</v>
      </c>
      <c r="B1" s="2"/>
      <c r="C1" s="2"/>
      <c r="D1" s="2"/>
    </row>
    <row r="2" spans="1:4" ht="21" customHeight="1">
      <c r="A2" t="s">
        <v>796</v>
      </c>
      <c r="D2" s="3" t="s">
        <v>2</v>
      </c>
    </row>
    <row r="3" spans="1:4" s="1" customFormat="1" ht="39.75" customHeight="1">
      <c r="A3" s="4" t="s">
        <v>469</v>
      </c>
      <c r="B3" s="5" t="s">
        <v>809</v>
      </c>
      <c r="C3" s="5" t="s">
        <v>810</v>
      </c>
      <c r="D3" s="5" t="s">
        <v>471</v>
      </c>
    </row>
    <row r="4" spans="1:4" ht="14.25" customHeight="1">
      <c r="A4" s="6" t="s">
        <v>799</v>
      </c>
      <c r="B4" s="7"/>
      <c r="C4" s="8"/>
      <c r="D4" s="9" t="s">
        <v>800</v>
      </c>
    </row>
    <row r="5" spans="1:4" ht="14.25" customHeight="1">
      <c r="A5" s="10" t="s">
        <v>801</v>
      </c>
      <c r="B5" s="11">
        <v>20282</v>
      </c>
      <c r="C5" s="8">
        <v>1077</v>
      </c>
      <c r="D5" s="12"/>
    </row>
    <row r="6" spans="1:4" ht="14.25" customHeight="1">
      <c r="A6" s="13" t="s">
        <v>802</v>
      </c>
      <c r="B6" s="14">
        <v>5740</v>
      </c>
      <c r="C6" s="8">
        <v>1759</v>
      </c>
      <c r="D6" s="15"/>
    </row>
    <row r="7" spans="1:4" ht="14.25" customHeight="1">
      <c r="A7" s="13" t="s">
        <v>803</v>
      </c>
      <c r="B7" s="14"/>
      <c r="C7" s="8"/>
      <c r="D7" s="9" t="s">
        <v>804</v>
      </c>
    </row>
    <row r="8" spans="1:4" ht="14.25" customHeight="1">
      <c r="A8" s="13" t="s">
        <v>805</v>
      </c>
      <c r="B8" s="8"/>
      <c r="C8" s="8"/>
      <c r="D8" s="9" t="s">
        <v>804</v>
      </c>
    </row>
    <row r="9" spans="1:4" ht="14.25" customHeight="1">
      <c r="A9" s="13" t="s">
        <v>806</v>
      </c>
      <c r="B9" s="8"/>
      <c r="C9" s="8"/>
      <c r="D9" s="9" t="s">
        <v>804</v>
      </c>
    </row>
    <row r="10" spans="1:4" ht="14.25" customHeight="1">
      <c r="A10" s="13" t="s">
        <v>807</v>
      </c>
      <c r="B10" s="8"/>
      <c r="C10" s="8"/>
      <c r="D10" s="9" t="s">
        <v>804</v>
      </c>
    </row>
    <row r="11" spans="1:4" ht="14.25" customHeight="1">
      <c r="A11" s="16" t="s">
        <v>379</v>
      </c>
      <c r="B11" s="8">
        <f>B4+B5+B6+B7</f>
        <v>26022</v>
      </c>
      <c r="C11" s="8">
        <v>2836</v>
      </c>
      <c r="D11" s="1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6"/>
  <sheetViews>
    <sheetView workbookViewId="0" topLeftCell="A1">
      <pane ySplit="4" topLeftCell="A344" activePane="bottomLeft" state="frozen"/>
      <selection pane="bottomLeft" activeCell="B439" sqref="B439"/>
    </sheetView>
  </sheetViews>
  <sheetFormatPr defaultColWidth="9.00390625" defaultRowHeight="14.25"/>
  <cols>
    <col min="1" max="1" width="43.375" style="1" customWidth="1"/>
    <col min="2" max="2" width="15.25390625" style="100" customWidth="1"/>
    <col min="3" max="3" width="15.25390625" style="99" customWidth="1"/>
    <col min="4" max="4" width="15.25390625" style="101" customWidth="1"/>
    <col min="5" max="5" width="18.25390625" style="3" customWidth="1"/>
    <col min="6" max="6" width="12.375" style="0" customWidth="1"/>
    <col min="7" max="7" width="9.00390625" style="0" hidden="1" customWidth="1"/>
  </cols>
  <sheetData>
    <row r="1" spans="1:6" ht="49.5" customHeight="1">
      <c r="A1" s="102" t="s">
        <v>30</v>
      </c>
      <c r="B1" s="102"/>
      <c r="C1" s="103"/>
      <c r="D1" s="103"/>
      <c r="E1" s="102"/>
      <c r="F1" s="102"/>
    </row>
    <row r="2" spans="1:6" ht="21" customHeight="1">
      <c r="A2" s="104" t="s">
        <v>31</v>
      </c>
      <c r="E2" s="105"/>
      <c r="F2" s="105" t="s">
        <v>2</v>
      </c>
    </row>
    <row r="3" spans="1:6" ht="39.75" customHeight="1">
      <c r="A3" s="106" t="s">
        <v>32</v>
      </c>
      <c r="B3" s="106" t="s">
        <v>33</v>
      </c>
      <c r="C3" s="62" t="s">
        <v>34</v>
      </c>
      <c r="D3" s="62" t="s">
        <v>35</v>
      </c>
      <c r="E3" s="106" t="s">
        <v>36</v>
      </c>
      <c r="F3" s="62" t="s">
        <v>7</v>
      </c>
    </row>
    <row r="4" spans="1:7" ht="14.25">
      <c r="A4" s="106" t="s">
        <v>37</v>
      </c>
      <c r="B4" s="107">
        <v>135562</v>
      </c>
      <c r="C4" s="107">
        <f>C5+C111+C136+C163+C170+C195+C274+C318+C329+C340+C376+C384+C390+C394+C402+C411+C431+C432+C434+C415</f>
        <v>143362</v>
      </c>
      <c r="D4" s="107">
        <f>D5+D111+D136+D163+D170+D195+D274+D318+D329+D340+D376+D384+D390+D394+D402+D411+D431+D432+D434+D415</f>
        <v>112616</v>
      </c>
      <c r="E4" s="108">
        <f aca="true" t="shared" si="0" ref="E4:E69">C4/B4*100</f>
        <v>105.75382481816438</v>
      </c>
      <c r="F4" s="109"/>
      <c r="G4" s="110" t="e">
        <f>G5+G111+G136+G163+G170+G195+G274+G318+G329+G340+G376+G384+G390+G394+G402+G411+G431+G432+G434+G415+#REF!</f>
        <v>#REF!</v>
      </c>
    </row>
    <row r="5" spans="1:7" ht="14.25">
      <c r="A5" s="111" t="s">
        <v>38</v>
      </c>
      <c r="B5" s="107">
        <f>B6+B14+B22+B29+B35+B44+B51+B53+B57+B63+B66+B68+B73+B77+B82+B87+B92+B97+B101+B109</f>
        <v>15896</v>
      </c>
      <c r="C5" s="107">
        <f>C6+C14+C22+C29+C35+C44+C51+C53+C57+C63+C66+C68+C73+C77+C82+C87+C92+C97+C101+C109</f>
        <v>18525</v>
      </c>
      <c r="D5" s="107">
        <f>D6+D14+D22+D29+D35+D44+D51+D53+D57+D63+D66+D68+D73+D77+D82+D87+D92+D97+D101+D109</f>
        <v>18481</v>
      </c>
      <c r="E5" s="108">
        <f t="shared" si="0"/>
        <v>116.53875188726724</v>
      </c>
      <c r="F5" s="112"/>
      <c r="G5" s="113">
        <v>16154</v>
      </c>
    </row>
    <row r="6" spans="1:6" ht="14.25">
      <c r="A6" s="114" t="s">
        <v>39</v>
      </c>
      <c r="B6" s="107">
        <f>SUM(B7:B13)</f>
        <v>449</v>
      </c>
      <c r="C6" s="107">
        <f>SUM(C7:C13)</f>
        <v>633</v>
      </c>
      <c r="D6" s="107">
        <f>SUM(D7:D13)</f>
        <v>633</v>
      </c>
      <c r="E6" s="108">
        <f t="shared" si="0"/>
        <v>140.97995545657017</v>
      </c>
      <c r="F6" s="112"/>
    </row>
    <row r="7" spans="1:6" ht="14.25">
      <c r="A7" s="114" t="s">
        <v>40</v>
      </c>
      <c r="B7" s="107">
        <v>241</v>
      </c>
      <c r="C7" s="107">
        <v>375</v>
      </c>
      <c r="D7" s="107">
        <v>375</v>
      </c>
      <c r="E7" s="108">
        <f t="shared" si="0"/>
        <v>155.60165975103735</v>
      </c>
      <c r="F7" s="112"/>
    </row>
    <row r="8" spans="1:6" ht="14.25">
      <c r="A8" s="114" t="s">
        <v>41</v>
      </c>
      <c r="B8" s="107">
        <v>25</v>
      </c>
      <c r="C8" s="107">
        <v>16</v>
      </c>
      <c r="D8" s="107">
        <v>16</v>
      </c>
      <c r="E8" s="108">
        <f t="shared" si="0"/>
        <v>64</v>
      </c>
      <c r="F8" s="112"/>
    </row>
    <row r="9" spans="1:6" ht="14.25">
      <c r="A9" s="115" t="s">
        <v>42</v>
      </c>
      <c r="B9" s="107">
        <v>24</v>
      </c>
      <c r="C9" s="107">
        <v>60</v>
      </c>
      <c r="D9" s="107">
        <v>60</v>
      </c>
      <c r="E9" s="108">
        <f t="shared" si="0"/>
        <v>250</v>
      </c>
      <c r="F9" s="112"/>
    </row>
    <row r="10" spans="1:6" ht="14.25">
      <c r="A10" s="115" t="s">
        <v>43</v>
      </c>
      <c r="B10" s="107">
        <v>12</v>
      </c>
      <c r="C10" s="107">
        <v>40</v>
      </c>
      <c r="D10" s="107">
        <v>40</v>
      </c>
      <c r="E10" s="108">
        <f t="shared" si="0"/>
        <v>333.33333333333337</v>
      </c>
      <c r="F10" s="112"/>
    </row>
    <row r="11" spans="1:6" ht="14.25">
      <c r="A11" s="116" t="s">
        <v>44</v>
      </c>
      <c r="B11" s="107">
        <v>83</v>
      </c>
      <c r="C11" s="107">
        <v>71</v>
      </c>
      <c r="D11" s="107">
        <v>71</v>
      </c>
      <c r="E11" s="108">
        <f t="shared" si="0"/>
        <v>85.54216867469879</v>
      </c>
      <c r="F11" s="112"/>
    </row>
    <row r="12" spans="1:6" ht="14.25">
      <c r="A12" s="116" t="s">
        <v>45</v>
      </c>
      <c r="B12" s="107">
        <v>12</v>
      </c>
      <c r="C12" s="107">
        <v>14</v>
      </c>
      <c r="D12" s="107">
        <v>14</v>
      </c>
      <c r="E12" s="108">
        <f t="shared" si="0"/>
        <v>116.66666666666667</v>
      </c>
      <c r="F12" s="112"/>
    </row>
    <row r="13" spans="1:6" ht="14.25">
      <c r="A13" s="116" t="s">
        <v>46</v>
      </c>
      <c r="B13" s="107">
        <v>52</v>
      </c>
      <c r="C13" s="107">
        <v>57</v>
      </c>
      <c r="D13" s="107">
        <v>57</v>
      </c>
      <c r="E13" s="108">
        <f t="shared" si="0"/>
        <v>109.61538461538463</v>
      </c>
      <c r="F13" s="112"/>
    </row>
    <row r="14" spans="1:6" ht="14.25">
      <c r="A14" s="114" t="s">
        <v>47</v>
      </c>
      <c r="B14" s="107">
        <f>SUM(B15:B21)</f>
        <v>345</v>
      </c>
      <c r="C14" s="107">
        <f>SUM(C15:C21)</f>
        <v>343</v>
      </c>
      <c r="D14" s="107">
        <f>SUM(D15:D21)</f>
        <v>343</v>
      </c>
      <c r="E14" s="108">
        <f t="shared" si="0"/>
        <v>99.42028985507247</v>
      </c>
      <c r="F14" s="112"/>
    </row>
    <row r="15" spans="1:6" ht="14.25">
      <c r="A15" s="114" t="s">
        <v>40</v>
      </c>
      <c r="B15" s="107">
        <v>217</v>
      </c>
      <c r="C15" s="107">
        <v>205</v>
      </c>
      <c r="D15" s="107">
        <v>205</v>
      </c>
      <c r="E15" s="108">
        <f t="shared" si="0"/>
        <v>94.47004608294931</v>
      </c>
      <c r="F15" s="112"/>
    </row>
    <row r="16" spans="1:6" ht="14.25">
      <c r="A16" s="114" t="s">
        <v>41</v>
      </c>
      <c r="B16" s="107">
        <v>0</v>
      </c>
      <c r="C16" s="107">
        <v>25</v>
      </c>
      <c r="D16" s="107">
        <v>25</v>
      </c>
      <c r="E16" s="108"/>
      <c r="F16" s="112"/>
    </row>
    <row r="17" spans="1:6" ht="14.25">
      <c r="A17" s="115" t="s">
        <v>48</v>
      </c>
      <c r="B17" s="107">
        <v>25</v>
      </c>
      <c r="C17" s="107">
        <v>28</v>
      </c>
      <c r="D17" s="107">
        <v>28</v>
      </c>
      <c r="E17" s="108">
        <f t="shared" si="0"/>
        <v>112.00000000000001</v>
      </c>
      <c r="F17" s="112"/>
    </row>
    <row r="18" spans="1:6" ht="14.25">
      <c r="A18" s="115" t="s">
        <v>49</v>
      </c>
      <c r="B18" s="107">
        <v>8</v>
      </c>
      <c r="C18" s="107">
        <v>17</v>
      </c>
      <c r="D18" s="107">
        <v>17</v>
      </c>
      <c r="E18" s="108">
        <f t="shared" si="0"/>
        <v>212.5</v>
      </c>
      <c r="F18" s="112"/>
    </row>
    <row r="19" spans="1:6" ht="14.25">
      <c r="A19" s="115" t="s">
        <v>50</v>
      </c>
      <c r="B19" s="107">
        <v>14</v>
      </c>
      <c r="C19" s="107">
        <v>14</v>
      </c>
      <c r="D19" s="107">
        <v>14</v>
      </c>
      <c r="E19" s="108">
        <f t="shared" si="0"/>
        <v>100</v>
      </c>
      <c r="F19" s="112"/>
    </row>
    <row r="20" spans="1:6" ht="14.25">
      <c r="A20" s="115" t="s">
        <v>46</v>
      </c>
      <c r="B20" s="107">
        <v>46</v>
      </c>
      <c r="C20" s="107">
        <v>48</v>
      </c>
      <c r="D20" s="107">
        <v>48</v>
      </c>
      <c r="E20" s="108">
        <f t="shared" si="0"/>
        <v>104.34782608695652</v>
      </c>
      <c r="F20" s="112"/>
    </row>
    <row r="21" spans="1:6" ht="14.25">
      <c r="A21" s="115" t="s">
        <v>51</v>
      </c>
      <c r="B21" s="107">
        <v>35</v>
      </c>
      <c r="C21" s="107">
        <v>6</v>
      </c>
      <c r="D21" s="107">
        <v>6</v>
      </c>
      <c r="E21" s="108">
        <f t="shared" si="0"/>
        <v>17.142857142857142</v>
      </c>
      <c r="F21" s="112"/>
    </row>
    <row r="22" spans="1:6" ht="14.25">
      <c r="A22" s="114" t="s">
        <v>52</v>
      </c>
      <c r="B22" s="117">
        <f>SUM(B23:B28)</f>
        <v>4937</v>
      </c>
      <c r="C22" s="117">
        <f>SUM(C23:C28)</f>
        <v>5567</v>
      </c>
      <c r="D22" s="118">
        <f>SUM(D23:D28)</f>
        <v>5567</v>
      </c>
      <c r="E22" s="108">
        <f t="shared" si="0"/>
        <v>112.76078590236986</v>
      </c>
      <c r="F22" s="119"/>
    </row>
    <row r="23" spans="1:6" ht="14.25">
      <c r="A23" s="114" t="s">
        <v>40</v>
      </c>
      <c r="B23" s="117">
        <v>2460</v>
      </c>
      <c r="C23" s="117">
        <v>2839</v>
      </c>
      <c r="D23" s="118">
        <v>2839</v>
      </c>
      <c r="E23" s="108">
        <f t="shared" si="0"/>
        <v>115.40650406504065</v>
      </c>
      <c r="F23" s="119"/>
    </row>
    <row r="24" spans="1:6" ht="14.25">
      <c r="A24" s="114" t="s">
        <v>41</v>
      </c>
      <c r="B24" s="117">
        <v>291</v>
      </c>
      <c r="C24" s="117">
        <v>334</v>
      </c>
      <c r="D24" s="118">
        <v>334</v>
      </c>
      <c r="E24" s="108">
        <f t="shared" si="0"/>
        <v>114.77663230240549</v>
      </c>
      <c r="F24" s="119"/>
    </row>
    <row r="25" spans="1:6" ht="14.25">
      <c r="A25" s="114" t="s">
        <v>53</v>
      </c>
      <c r="B25" s="117">
        <v>4</v>
      </c>
      <c r="C25" s="117">
        <v>4</v>
      </c>
      <c r="D25" s="118">
        <v>4</v>
      </c>
      <c r="E25" s="108">
        <f t="shared" si="0"/>
        <v>100</v>
      </c>
      <c r="F25" s="119"/>
    </row>
    <row r="26" spans="1:6" ht="14.25">
      <c r="A26" s="114" t="s">
        <v>54</v>
      </c>
      <c r="B26" s="117">
        <v>68</v>
      </c>
      <c r="C26" s="117">
        <v>304</v>
      </c>
      <c r="D26" s="118">
        <v>304</v>
      </c>
      <c r="E26" s="108">
        <f t="shared" si="0"/>
        <v>447.05882352941177</v>
      </c>
      <c r="F26" s="119"/>
    </row>
    <row r="27" spans="1:6" ht="14.25">
      <c r="A27" s="115" t="s">
        <v>46</v>
      </c>
      <c r="B27" s="117">
        <v>1950</v>
      </c>
      <c r="C27" s="117">
        <v>1943</v>
      </c>
      <c r="D27" s="118">
        <v>1943</v>
      </c>
      <c r="E27" s="108">
        <f t="shared" si="0"/>
        <v>99.64102564102564</v>
      </c>
      <c r="F27" s="119"/>
    </row>
    <row r="28" spans="1:6" ht="14.25">
      <c r="A28" s="115" t="s">
        <v>55</v>
      </c>
      <c r="B28" s="117">
        <v>164</v>
      </c>
      <c r="C28" s="117">
        <v>143</v>
      </c>
      <c r="D28" s="118">
        <v>143</v>
      </c>
      <c r="E28" s="108">
        <f t="shared" si="0"/>
        <v>87.1951219512195</v>
      </c>
      <c r="F28" s="119"/>
    </row>
    <row r="29" spans="1:6" ht="14.25">
      <c r="A29" s="114" t="s">
        <v>56</v>
      </c>
      <c r="B29" s="117">
        <f>SUM(B30:B34)</f>
        <v>808</v>
      </c>
      <c r="C29" s="117">
        <f>SUM(C30:C34)</f>
        <v>402</v>
      </c>
      <c r="D29" s="118">
        <f>SUM(D30:D34)</f>
        <v>402</v>
      </c>
      <c r="E29" s="108">
        <f t="shared" si="0"/>
        <v>49.75247524752475</v>
      </c>
      <c r="F29" s="119"/>
    </row>
    <row r="30" spans="1:6" ht="14.25">
      <c r="A30" s="114" t="s">
        <v>40</v>
      </c>
      <c r="B30" s="117">
        <v>126</v>
      </c>
      <c r="C30" s="117">
        <v>109</v>
      </c>
      <c r="D30" s="118">
        <v>109</v>
      </c>
      <c r="E30" s="108">
        <f t="shared" si="0"/>
        <v>86.5079365079365</v>
      </c>
      <c r="F30" s="119"/>
    </row>
    <row r="31" spans="1:6" ht="14.25">
      <c r="A31" s="114" t="s">
        <v>41</v>
      </c>
      <c r="B31" s="117">
        <v>128</v>
      </c>
      <c r="C31" s="117">
        <v>16</v>
      </c>
      <c r="D31" s="118">
        <v>16</v>
      </c>
      <c r="E31" s="108">
        <f t="shared" si="0"/>
        <v>12.5</v>
      </c>
      <c r="F31" s="119"/>
    </row>
    <row r="32" spans="1:6" ht="14.25">
      <c r="A32" s="114" t="s">
        <v>57</v>
      </c>
      <c r="B32" s="117">
        <v>218</v>
      </c>
      <c r="C32" s="117">
        <v>192</v>
      </c>
      <c r="D32" s="118">
        <v>192</v>
      </c>
      <c r="E32" s="108">
        <f t="shared" si="0"/>
        <v>88.07339449541286</v>
      </c>
      <c r="F32" s="119"/>
    </row>
    <row r="33" spans="1:6" ht="14.25">
      <c r="A33" s="114" t="s">
        <v>46</v>
      </c>
      <c r="B33" s="117">
        <v>139</v>
      </c>
      <c r="C33" s="117">
        <v>85</v>
      </c>
      <c r="D33" s="118">
        <v>85</v>
      </c>
      <c r="E33" s="108">
        <f t="shared" si="0"/>
        <v>61.15107913669065</v>
      </c>
      <c r="F33" s="119"/>
    </row>
    <row r="34" spans="1:6" ht="14.25">
      <c r="A34" s="114" t="s">
        <v>58</v>
      </c>
      <c r="B34" s="117">
        <v>197</v>
      </c>
      <c r="C34" s="117">
        <v>0</v>
      </c>
      <c r="D34" s="118">
        <v>0</v>
      </c>
      <c r="E34" s="108">
        <f t="shared" si="0"/>
        <v>0</v>
      </c>
      <c r="F34" s="119"/>
    </row>
    <row r="35" spans="1:6" ht="14.25">
      <c r="A35" s="115" t="s">
        <v>59</v>
      </c>
      <c r="B35" s="117">
        <f>SUM(B36:B43)</f>
        <v>373</v>
      </c>
      <c r="C35" s="117">
        <f>SUM(C36:C43)</f>
        <v>317</v>
      </c>
      <c r="D35" s="118">
        <f>SUM(D36:D43)</f>
        <v>317</v>
      </c>
      <c r="E35" s="108">
        <f t="shared" si="0"/>
        <v>84.98659517426273</v>
      </c>
      <c r="F35" s="119"/>
    </row>
    <row r="36" spans="1:6" ht="14.25">
      <c r="A36" s="115" t="s">
        <v>40</v>
      </c>
      <c r="B36" s="117">
        <v>68</v>
      </c>
      <c r="C36" s="117">
        <v>82</v>
      </c>
      <c r="D36" s="118">
        <v>82</v>
      </c>
      <c r="E36" s="108">
        <f t="shared" si="0"/>
        <v>120.58823529411764</v>
      </c>
      <c r="F36" s="119"/>
    </row>
    <row r="37" spans="1:6" ht="14.25">
      <c r="A37" s="116" t="s">
        <v>41</v>
      </c>
      <c r="B37" s="117">
        <v>10</v>
      </c>
      <c r="C37" s="117">
        <v>5</v>
      </c>
      <c r="D37" s="118">
        <v>5</v>
      </c>
      <c r="E37" s="108">
        <f t="shared" si="0"/>
        <v>50</v>
      </c>
      <c r="F37" s="119"/>
    </row>
    <row r="38" spans="1:6" ht="14.25">
      <c r="A38" s="116" t="s">
        <v>60</v>
      </c>
      <c r="B38" s="117">
        <v>13</v>
      </c>
      <c r="C38" s="117">
        <v>15</v>
      </c>
      <c r="D38" s="118">
        <v>15</v>
      </c>
      <c r="E38" s="108">
        <f t="shared" si="0"/>
        <v>115.38461538461537</v>
      </c>
      <c r="F38" s="119"/>
    </row>
    <row r="39" spans="1:6" ht="14.25">
      <c r="A39" s="114" t="s">
        <v>61</v>
      </c>
      <c r="B39" s="117">
        <v>35</v>
      </c>
      <c r="C39" s="117">
        <v>35</v>
      </c>
      <c r="D39" s="118">
        <v>35</v>
      </c>
      <c r="E39" s="108">
        <f t="shared" si="0"/>
        <v>100</v>
      </c>
      <c r="F39" s="119"/>
    </row>
    <row r="40" spans="1:6" ht="14.25">
      <c r="A40" s="115" t="s">
        <v>62</v>
      </c>
      <c r="B40" s="117">
        <v>5</v>
      </c>
      <c r="C40" s="117">
        <v>5</v>
      </c>
      <c r="D40" s="118">
        <v>5</v>
      </c>
      <c r="E40" s="108">
        <f t="shared" si="0"/>
        <v>100</v>
      </c>
      <c r="F40" s="119"/>
    </row>
    <row r="41" spans="1:6" ht="14.25">
      <c r="A41" s="115" t="s">
        <v>63</v>
      </c>
      <c r="B41" s="117">
        <v>119</v>
      </c>
      <c r="C41" s="117">
        <v>30</v>
      </c>
      <c r="D41" s="118">
        <v>30</v>
      </c>
      <c r="E41" s="108">
        <f t="shared" si="0"/>
        <v>25.210084033613445</v>
      </c>
      <c r="F41" s="119"/>
    </row>
    <row r="42" spans="1:6" ht="14.25">
      <c r="A42" s="115" t="s">
        <v>64</v>
      </c>
      <c r="B42" s="117">
        <v>10</v>
      </c>
      <c r="C42" s="117">
        <v>26</v>
      </c>
      <c r="D42" s="118">
        <v>26</v>
      </c>
      <c r="E42" s="108">
        <f t="shared" si="0"/>
        <v>260</v>
      </c>
      <c r="F42" s="119"/>
    </row>
    <row r="43" spans="1:6" ht="14.25">
      <c r="A43" s="114" t="s">
        <v>46</v>
      </c>
      <c r="B43" s="117">
        <v>113</v>
      </c>
      <c r="C43" s="117">
        <v>119</v>
      </c>
      <c r="D43" s="118">
        <v>119</v>
      </c>
      <c r="E43" s="108">
        <f t="shared" si="0"/>
        <v>105.30973451327435</v>
      </c>
      <c r="F43" s="119"/>
    </row>
    <row r="44" spans="1:6" ht="14.25">
      <c r="A44" s="114" t="s">
        <v>65</v>
      </c>
      <c r="B44" s="117">
        <f>SUM(B45:B50)</f>
        <v>835</v>
      </c>
      <c r="C44" s="117">
        <f>SUM(C45:C50)</f>
        <v>769</v>
      </c>
      <c r="D44" s="118">
        <f>SUM(D45:D50)</f>
        <v>769</v>
      </c>
      <c r="E44" s="108">
        <f t="shared" si="0"/>
        <v>92.09580838323353</v>
      </c>
      <c r="F44" s="119"/>
    </row>
    <row r="45" spans="1:6" ht="14.25">
      <c r="A45" s="115" t="s">
        <v>40</v>
      </c>
      <c r="B45" s="117">
        <v>326</v>
      </c>
      <c r="C45" s="117">
        <v>271</v>
      </c>
      <c r="D45" s="118">
        <v>271</v>
      </c>
      <c r="E45" s="108">
        <f t="shared" si="0"/>
        <v>83.12883435582822</v>
      </c>
      <c r="F45" s="119"/>
    </row>
    <row r="46" spans="1:6" ht="14.25">
      <c r="A46" s="115" t="s">
        <v>41</v>
      </c>
      <c r="B46" s="117">
        <v>20</v>
      </c>
      <c r="C46" s="117">
        <v>0</v>
      </c>
      <c r="D46" s="118">
        <v>0</v>
      </c>
      <c r="E46" s="108">
        <f t="shared" si="0"/>
        <v>0</v>
      </c>
      <c r="F46" s="119"/>
    </row>
    <row r="47" spans="1:6" ht="14.25">
      <c r="A47" s="115" t="s">
        <v>66</v>
      </c>
      <c r="B47" s="117">
        <v>60</v>
      </c>
      <c r="C47" s="117">
        <v>35</v>
      </c>
      <c r="D47" s="118">
        <v>35</v>
      </c>
      <c r="E47" s="108">
        <f t="shared" si="0"/>
        <v>58.333333333333336</v>
      </c>
      <c r="F47" s="119"/>
    </row>
    <row r="48" spans="1:6" ht="14.25">
      <c r="A48" s="114" t="s">
        <v>67</v>
      </c>
      <c r="B48" s="117">
        <v>0</v>
      </c>
      <c r="C48" s="117">
        <v>68</v>
      </c>
      <c r="D48" s="118">
        <v>68</v>
      </c>
      <c r="E48" s="108"/>
      <c r="F48" s="119"/>
    </row>
    <row r="49" spans="1:6" ht="14.25">
      <c r="A49" s="115" t="s">
        <v>46</v>
      </c>
      <c r="B49" s="117">
        <v>389</v>
      </c>
      <c r="C49" s="117">
        <v>365</v>
      </c>
      <c r="D49" s="118">
        <v>365</v>
      </c>
      <c r="E49" s="108">
        <f t="shared" si="0"/>
        <v>93.83033419023135</v>
      </c>
      <c r="F49" s="119"/>
    </row>
    <row r="50" spans="1:6" ht="14.25">
      <c r="A50" s="115" t="s">
        <v>68</v>
      </c>
      <c r="B50" s="117">
        <v>40</v>
      </c>
      <c r="C50" s="117">
        <v>30</v>
      </c>
      <c r="D50" s="118">
        <v>30</v>
      </c>
      <c r="E50" s="108">
        <f t="shared" si="0"/>
        <v>75</v>
      </c>
      <c r="F50" s="119"/>
    </row>
    <row r="51" spans="1:6" ht="14.25">
      <c r="A51" s="114" t="s">
        <v>69</v>
      </c>
      <c r="B51" s="117">
        <f>SUM(B52)</f>
        <v>977</v>
      </c>
      <c r="C51" s="117">
        <f>SUM(C52)</f>
        <v>1017</v>
      </c>
      <c r="D51" s="118">
        <f>SUM(D52)</f>
        <v>1017</v>
      </c>
      <c r="E51" s="108">
        <f t="shared" si="0"/>
        <v>104.09416581371545</v>
      </c>
      <c r="F51" s="119"/>
    </row>
    <row r="52" spans="1:6" ht="14.25">
      <c r="A52" s="115" t="s">
        <v>70</v>
      </c>
      <c r="B52" s="117">
        <v>977</v>
      </c>
      <c r="C52" s="117">
        <v>1017</v>
      </c>
      <c r="D52" s="118">
        <v>1017</v>
      </c>
      <c r="E52" s="108">
        <f t="shared" si="0"/>
        <v>104.09416581371545</v>
      </c>
      <c r="F52" s="119"/>
    </row>
    <row r="53" spans="1:6" ht="14.25">
      <c r="A53" s="115" t="s">
        <v>71</v>
      </c>
      <c r="B53" s="117">
        <f>SUM(B54:B56)</f>
        <v>327</v>
      </c>
      <c r="C53" s="117">
        <f>SUM(C54:C56)</f>
        <v>252</v>
      </c>
      <c r="D53" s="118">
        <f>SUM(D54:D56)</f>
        <v>252</v>
      </c>
      <c r="E53" s="108">
        <f t="shared" si="0"/>
        <v>77.06422018348624</v>
      </c>
      <c r="F53" s="119"/>
    </row>
    <row r="54" spans="1:6" ht="14.25">
      <c r="A54" s="114" t="s">
        <v>40</v>
      </c>
      <c r="B54" s="117">
        <v>193</v>
      </c>
      <c r="C54" s="117">
        <v>136</v>
      </c>
      <c r="D54" s="118">
        <v>136</v>
      </c>
      <c r="E54" s="108">
        <f t="shared" si="0"/>
        <v>70.46632124352331</v>
      </c>
      <c r="F54" s="119"/>
    </row>
    <row r="55" spans="1:6" ht="14.25">
      <c r="A55" s="114" t="s">
        <v>41</v>
      </c>
      <c r="B55" s="117">
        <v>45</v>
      </c>
      <c r="C55" s="117">
        <v>20</v>
      </c>
      <c r="D55" s="118">
        <v>20</v>
      </c>
      <c r="E55" s="108">
        <f t="shared" si="0"/>
        <v>44.44444444444444</v>
      </c>
      <c r="F55" s="119"/>
    </row>
    <row r="56" spans="1:6" ht="14.25">
      <c r="A56" s="115" t="s">
        <v>46</v>
      </c>
      <c r="B56" s="117">
        <v>89</v>
      </c>
      <c r="C56" s="117">
        <v>96</v>
      </c>
      <c r="D56" s="118">
        <v>96</v>
      </c>
      <c r="E56" s="108">
        <f t="shared" si="0"/>
        <v>107.86516853932584</v>
      </c>
      <c r="F56" s="119"/>
    </row>
    <row r="57" spans="1:6" ht="14.25">
      <c r="A57" s="116" t="s">
        <v>72</v>
      </c>
      <c r="B57" s="117">
        <f>SUM(B58:B62)</f>
        <v>1137</v>
      </c>
      <c r="C57" s="117">
        <f>SUM(C58:C62)</f>
        <v>1238</v>
      </c>
      <c r="D57" s="118">
        <f>SUM(D58:D62)</f>
        <v>1238</v>
      </c>
      <c r="E57" s="108">
        <f t="shared" si="0"/>
        <v>108.8830255057168</v>
      </c>
      <c r="F57" s="119"/>
    </row>
    <row r="58" spans="1:6" ht="14.25">
      <c r="A58" s="114" t="s">
        <v>40</v>
      </c>
      <c r="B58" s="117">
        <v>704</v>
      </c>
      <c r="C58" s="117">
        <v>562</v>
      </c>
      <c r="D58" s="118">
        <v>562</v>
      </c>
      <c r="E58" s="108">
        <f t="shared" si="0"/>
        <v>79.82954545454545</v>
      </c>
      <c r="F58" s="119"/>
    </row>
    <row r="59" spans="1:6" ht="14.25">
      <c r="A59" s="114" t="s">
        <v>41</v>
      </c>
      <c r="B59" s="117">
        <v>75</v>
      </c>
      <c r="C59" s="117">
        <v>407</v>
      </c>
      <c r="D59" s="118">
        <v>407</v>
      </c>
      <c r="E59" s="108">
        <f t="shared" si="0"/>
        <v>542.6666666666666</v>
      </c>
      <c r="F59" s="119"/>
    </row>
    <row r="60" spans="1:6" ht="14.25">
      <c r="A60" s="114" t="s">
        <v>73</v>
      </c>
      <c r="B60" s="117">
        <v>5</v>
      </c>
      <c r="C60" s="117">
        <v>0</v>
      </c>
      <c r="D60" s="118">
        <v>0</v>
      </c>
      <c r="E60" s="108">
        <f t="shared" si="0"/>
        <v>0</v>
      </c>
      <c r="F60" s="119"/>
    </row>
    <row r="61" spans="1:6" ht="14.25">
      <c r="A61" s="114" t="s">
        <v>46</v>
      </c>
      <c r="B61" s="117">
        <v>329</v>
      </c>
      <c r="C61" s="117">
        <v>269</v>
      </c>
      <c r="D61" s="118">
        <v>269</v>
      </c>
      <c r="E61" s="108">
        <f t="shared" si="0"/>
        <v>81.7629179331307</v>
      </c>
      <c r="F61" s="119"/>
    </row>
    <row r="62" spans="1:6" ht="14.25">
      <c r="A62" s="114" t="s">
        <v>74</v>
      </c>
      <c r="B62" s="117">
        <v>24</v>
      </c>
      <c r="C62" s="117">
        <v>0</v>
      </c>
      <c r="D62" s="118">
        <v>0</v>
      </c>
      <c r="E62" s="108">
        <f t="shared" si="0"/>
        <v>0</v>
      </c>
      <c r="F62" s="119"/>
    </row>
    <row r="63" spans="1:6" ht="14.25">
      <c r="A63" s="116" t="s">
        <v>75</v>
      </c>
      <c r="B63" s="117">
        <f>SUM(B64:B65)</f>
        <v>209</v>
      </c>
      <c r="C63" s="117">
        <f>SUM(C64:C65)</f>
        <v>225</v>
      </c>
      <c r="D63" s="118">
        <f>SUM(D64:D65)</f>
        <v>225</v>
      </c>
      <c r="E63" s="108">
        <f t="shared" si="0"/>
        <v>107.65550239234449</v>
      </c>
      <c r="F63" s="119"/>
    </row>
    <row r="64" spans="1:6" ht="14.25">
      <c r="A64" s="114" t="s">
        <v>76</v>
      </c>
      <c r="B64" s="117">
        <v>196</v>
      </c>
      <c r="C64" s="117">
        <v>100</v>
      </c>
      <c r="D64" s="118">
        <v>100</v>
      </c>
      <c r="E64" s="108">
        <f t="shared" si="0"/>
        <v>51.02040816326531</v>
      </c>
      <c r="F64" s="119"/>
    </row>
    <row r="65" spans="1:6" ht="14.25">
      <c r="A65" s="114" t="s">
        <v>46</v>
      </c>
      <c r="B65" s="117">
        <v>13</v>
      </c>
      <c r="C65" s="117">
        <v>125</v>
      </c>
      <c r="D65" s="118">
        <v>125</v>
      </c>
      <c r="E65" s="108">
        <f t="shared" si="0"/>
        <v>961.5384615384615</v>
      </c>
      <c r="F65" s="119"/>
    </row>
    <row r="66" spans="1:6" ht="14.25">
      <c r="A66" s="114" t="s">
        <v>77</v>
      </c>
      <c r="B66" s="117">
        <f>SUM(B67)</f>
        <v>1</v>
      </c>
      <c r="C66" s="117">
        <f>SUM(C67)</f>
        <v>0</v>
      </c>
      <c r="D66" s="118">
        <f>SUM(D67)</f>
        <v>0</v>
      </c>
      <c r="E66" s="108">
        <f t="shared" si="0"/>
        <v>0</v>
      </c>
      <c r="F66" s="119"/>
    </row>
    <row r="67" spans="1:6" ht="14.25">
      <c r="A67" s="114" t="s">
        <v>40</v>
      </c>
      <c r="B67" s="117">
        <v>1</v>
      </c>
      <c r="C67" s="117">
        <v>0</v>
      </c>
      <c r="D67" s="118">
        <v>0</v>
      </c>
      <c r="E67" s="108">
        <f t="shared" si="0"/>
        <v>0</v>
      </c>
      <c r="F67" s="119"/>
    </row>
    <row r="68" spans="1:6" ht="14.25">
      <c r="A68" s="115" t="s">
        <v>78</v>
      </c>
      <c r="B68" s="117">
        <f>SUM(B69:B72)</f>
        <v>146</v>
      </c>
      <c r="C68" s="117">
        <f>SUM(C69:C72)</f>
        <v>136</v>
      </c>
      <c r="D68" s="118">
        <f>SUM(D69:D72)</f>
        <v>136</v>
      </c>
      <c r="E68" s="108">
        <f t="shared" si="0"/>
        <v>93.15068493150685</v>
      </c>
      <c r="F68" s="119"/>
    </row>
    <row r="69" spans="1:6" ht="14.25">
      <c r="A69" s="115" t="s">
        <v>40</v>
      </c>
      <c r="B69" s="117">
        <v>91</v>
      </c>
      <c r="C69" s="117">
        <v>62</v>
      </c>
      <c r="D69" s="118">
        <v>62</v>
      </c>
      <c r="E69" s="108">
        <f t="shared" si="0"/>
        <v>68.13186813186813</v>
      </c>
      <c r="F69" s="119"/>
    </row>
    <row r="70" spans="1:6" ht="14.25">
      <c r="A70" s="115" t="s">
        <v>41</v>
      </c>
      <c r="B70" s="117">
        <v>10</v>
      </c>
      <c r="C70" s="117">
        <v>10</v>
      </c>
      <c r="D70" s="118">
        <v>10</v>
      </c>
      <c r="E70" s="108">
        <f>C70/B70*100</f>
        <v>100</v>
      </c>
      <c r="F70" s="119"/>
    </row>
    <row r="71" spans="1:6" ht="14.25">
      <c r="A71" s="115" t="s">
        <v>79</v>
      </c>
      <c r="B71" s="117">
        <v>0</v>
      </c>
      <c r="C71" s="117">
        <v>5</v>
      </c>
      <c r="D71" s="118">
        <v>5</v>
      </c>
      <c r="E71" s="108"/>
      <c r="F71" s="119"/>
    </row>
    <row r="72" spans="1:6" ht="14.25">
      <c r="A72" s="114" t="s">
        <v>80</v>
      </c>
      <c r="B72" s="117">
        <v>45</v>
      </c>
      <c r="C72" s="117">
        <v>59</v>
      </c>
      <c r="D72" s="118">
        <v>59</v>
      </c>
      <c r="E72" s="108">
        <f aca="true" t="shared" si="1" ref="E72:E78">C72/B72*100</f>
        <v>131.11111111111111</v>
      </c>
      <c r="F72" s="119"/>
    </row>
    <row r="73" spans="1:6" ht="14.25">
      <c r="A73" s="115" t="s">
        <v>81</v>
      </c>
      <c r="B73" s="117">
        <f>SUM(B74:B76)</f>
        <v>89</v>
      </c>
      <c r="C73" s="117">
        <f>SUM(C74:C76)</f>
        <v>89</v>
      </c>
      <c r="D73" s="118">
        <f>SUM(D74:D76)</f>
        <v>89</v>
      </c>
      <c r="E73" s="108">
        <f t="shared" si="1"/>
        <v>100</v>
      </c>
      <c r="F73" s="119"/>
    </row>
    <row r="74" spans="1:6" ht="14.25">
      <c r="A74" s="115" t="s">
        <v>40</v>
      </c>
      <c r="B74" s="117">
        <v>82</v>
      </c>
      <c r="C74" s="117">
        <v>63</v>
      </c>
      <c r="D74" s="118">
        <v>63</v>
      </c>
      <c r="E74" s="108">
        <f t="shared" si="1"/>
        <v>76.82926829268293</v>
      </c>
      <c r="F74" s="119"/>
    </row>
    <row r="75" spans="1:6" ht="14.25">
      <c r="A75" s="115" t="s">
        <v>41</v>
      </c>
      <c r="B75" s="117">
        <v>1</v>
      </c>
      <c r="C75" s="117">
        <v>20</v>
      </c>
      <c r="D75" s="118">
        <v>20</v>
      </c>
      <c r="E75" s="108">
        <f t="shared" si="1"/>
        <v>2000</v>
      </c>
      <c r="F75" s="119"/>
    </row>
    <row r="76" spans="1:6" ht="14.25">
      <c r="A76" s="114" t="s">
        <v>46</v>
      </c>
      <c r="B76" s="117">
        <v>6</v>
      </c>
      <c r="C76" s="117">
        <v>6</v>
      </c>
      <c r="D76" s="118">
        <v>6</v>
      </c>
      <c r="E76" s="108">
        <f t="shared" si="1"/>
        <v>100</v>
      </c>
      <c r="F76" s="119"/>
    </row>
    <row r="77" spans="1:6" ht="14.25">
      <c r="A77" s="115" t="s">
        <v>82</v>
      </c>
      <c r="B77" s="117">
        <f>SUM(B78:B81)</f>
        <v>388</v>
      </c>
      <c r="C77" s="117">
        <f>SUM(C78:C81)</f>
        <v>336</v>
      </c>
      <c r="D77" s="118">
        <f>SUM(D78:D81)</f>
        <v>331</v>
      </c>
      <c r="E77" s="108">
        <f t="shared" si="1"/>
        <v>86.5979381443299</v>
      </c>
      <c r="F77" s="119"/>
    </row>
    <row r="78" spans="1:6" ht="14.25">
      <c r="A78" s="115" t="s">
        <v>40</v>
      </c>
      <c r="B78" s="117">
        <v>158</v>
      </c>
      <c r="C78" s="117">
        <v>140</v>
      </c>
      <c r="D78" s="118">
        <v>140</v>
      </c>
      <c r="E78" s="108">
        <f t="shared" si="1"/>
        <v>88.60759493670885</v>
      </c>
      <c r="F78" s="119"/>
    </row>
    <row r="79" spans="1:6" ht="14.25">
      <c r="A79" s="115" t="s">
        <v>83</v>
      </c>
      <c r="B79" s="117">
        <v>0</v>
      </c>
      <c r="C79" s="117">
        <v>2</v>
      </c>
      <c r="D79" s="118">
        <v>2</v>
      </c>
      <c r="E79" s="108"/>
      <c r="F79" s="119"/>
    </row>
    <row r="80" spans="1:6" ht="14.25">
      <c r="A80" s="115" t="s">
        <v>46</v>
      </c>
      <c r="B80" s="117">
        <v>160</v>
      </c>
      <c r="C80" s="117">
        <v>181</v>
      </c>
      <c r="D80" s="118">
        <v>181</v>
      </c>
      <c r="E80" s="108">
        <f aca="true" t="shared" si="2" ref="E80:E93">C80/B80*100</f>
        <v>113.12500000000001</v>
      </c>
      <c r="F80" s="119"/>
    </row>
    <row r="81" spans="1:6" ht="14.25">
      <c r="A81" s="115" t="s">
        <v>84</v>
      </c>
      <c r="B81" s="117">
        <v>70</v>
      </c>
      <c r="C81" s="117">
        <v>13</v>
      </c>
      <c r="D81" s="118">
        <v>8</v>
      </c>
      <c r="E81" s="108">
        <f t="shared" si="2"/>
        <v>18.571428571428573</v>
      </c>
      <c r="F81" s="119"/>
    </row>
    <row r="82" spans="1:6" ht="14.25">
      <c r="A82" s="115" t="s">
        <v>85</v>
      </c>
      <c r="B82" s="117">
        <f>SUM(B83:B86)</f>
        <v>1998</v>
      </c>
      <c r="C82" s="117">
        <f>SUM(C83:C86)</f>
        <v>2916</v>
      </c>
      <c r="D82" s="118">
        <f>SUM(D83:D86)</f>
        <v>2916</v>
      </c>
      <c r="E82" s="108">
        <f t="shared" si="2"/>
        <v>145.94594594594594</v>
      </c>
      <c r="F82" s="119"/>
    </row>
    <row r="83" spans="1:6" ht="14.25">
      <c r="A83" s="115" t="s">
        <v>40</v>
      </c>
      <c r="B83" s="117">
        <v>1100</v>
      </c>
      <c r="C83" s="117">
        <v>695</v>
      </c>
      <c r="D83" s="118">
        <v>695</v>
      </c>
      <c r="E83" s="108">
        <f t="shared" si="2"/>
        <v>63.18181818181819</v>
      </c>
      <c r="F83" s="119"/>
    </row>
    <row r="84" spans="1:6" ht="14.25">
      <c r="A84" s="114" t="s">
        <v>41</v>
      </c>
      <c r="B84" s="117">
        <v>29</v>
      </c>
      <c r="C84" s="117">
        <v>222</v>
      </c>
      <c r="D84" s="118">
        <v>222</v>
      </c>
      <c r="E84" s="108">
        <f t="shared" si="2"/>
        <v>765.5172413793103</v>
      </c>
      <c r="F84" s="119"/>
    </row>
    <row r="85" spans="1:6" ht="14.25">
      <c r="A85" s="114" t="s">
        <v>86</v>
      </c>
      <c r="B85" s="117">
        <v>731</v>
      </c>
      <c r="C85" s="117">
        <v>1074</v>
      </c>
      <c r="D85" s="118">
        <v>1074</v>
      </c>
      <c r="E85" s="108">
        <f t="shared" si="2"/>
        <v>146.92202462380303</v>
      </c>
      <c r="F85" s="119"/>
    </row>
    <row r="86" spans="1:6" ht="14.25">
      <c r="A86" s="115" t="s">
        <v>46</v>
      </c>
      <c r="B86" s="117">
        <v>138</v>
      </c>
      <c r="C86" s="117">
        <v>925</v>
      </c>
      <c r="D86" s="118">
        <v>925</v>
      </c>
      <c r="E86" s="108">
        <f t="shared" si="2"/>
        <v>670.2898550724638</v>
      </c>
      <c r="F86" s="119"/>
    </row>
    <row r="87" spans="1:6" ht="14.25">
      <c r="A87" s="115" t="s">
        <v>87</v>
      </c>
      <c r="B87" s="117">
        <f>SUM(B88:B91)</f>
        <v>604</v>
      </c>
      <c r="C87" s="117">
        <f>SUM(C88:C91)</f>
        <v>1225</v>
      </c>
      <c r="D87" s="118">
        <f>SUM(D88:D91)</f>
        <v>1198</v>
      </c>
      <c r="E87" s="108">
        <f t="shared" si="2"/>
        <v>202.81456953642385</v>
      </c>
      <c r="F87" s="119"/>
    </row>
    <row r="88" spans="1:6" ht="14.25">
      <c r="A88" s="114" t="s">
        <v>40</v>
      </c>
      <c r="B88" s="117">
        <v>191</v>
      </c>
      <c r="C88" s="117">
        <v>164</v>
      </c>
      <c r="D88" s="118">
        <v>164</v>
      </c>
      <c r="E88" s="108">
        <f t="shared" si="2"/>
        <v>85.86387434554975</v>
      </c>
      <c r="F88" s="119"/>
    </row>
    <row r="89" spans="1:6" ht="14.25">
      <c r="A89" s="114" t="s">
        <v>41</v>
      </c>
      <c r="B89" s="117">
        <v>210</v>
      </c>
      <c r="C89" s="117">
        <v>0</v>
      </c>
      <c r="D89" s="118">
        <v>0</v>
      </c>
      <c r="E89" s="108">
        <f t="shared" si="2"/>
        <v>0</v>
      </c>
      <c r="F89" s="119"/>
    </row>
    <row r="90" spans="1:6" ht="14.25">
      <c r="A90" s="114" t="s">
        <v>46</v>
      </c>
      <c r="B90" s="117">
        <v>70</v>
      </c>
      <c r="C90" s="117">
        <v>0</v>
      </c>
      <c r="D90" s="118">
        <v>0</v>
      </c>
      <c r="E90" s="108">
        <f t="shared" si="2"/>
        <v>0</v>
      </c>
      <c r="F90" s="119"/>
    </row>
    <row r="91" spans="1:6" ht="14.25">
      <c r="A91" s="115" t="s">
        <v>88</v>
      </c>
      <c r="B91" s="117">
        <v>133</v>
      </c>
      <c r="C91" s="117">
        <v>1061</v>
      </c>
      <c r="D91" s="118">
        <v>1034</v>
      </c>
      <c r="E91" s="108">
        <f t="shared" si="2"/>
        <v>797.7443609022556</v>
      </c>
      <c r="F91" s="119"/>
    </row>
    <row r="92" spans="1:6" ht="14.25">
      <c r="A92" s="115" t="s">
        <v>89</v>
      </c>
      <c r="B92" s="117">
        <f>SUM(B93:B96)</f>
        <v>355</v>
      </c>
      <c r="C92" s="117">
        <f>SUM(C93:C96)</f>
        <v>1197</v>
      </c>
      <c r="D92" s="118">
        <f>SUM(D93:D96)</f>
        <v>1197</v>
      </c>
      <c r="E92" s="108">
        <f t="shared" si="2"/>
        <v>337.1830985915493</v>
      </c>
      <c r="F92" s="119"/>
    </row>
    <row r="93" spans="1:6" ht="14.25">
      <c r="A93" s="116" t="s">
        <v>40</v>
      </c>
      <c r="B93" s="117">
        <v>142</v>
      </c>
      <c r="C93" s="117">
        <v>93</v>
      </c>
      <c r="D93" s="118">
        <v>93</v>
      </c>
      <c r="E93" s="108">
        <f t="shared" si="2"/>
        <v>65.49295774647888</v>
      </c>
      <c r="F93" s="119"/>
    </row>
    <row r="94" spans="1:6" ht="14.25">
      <c r="A94" s="116" t="s">
        <v>90</v>
      </c>
      <c r="B94" s="117">
        <v>0</v>
      </c>
      <c r="C94" s="117">
        <v>28</v>
      </c>
      <c r="D94" s="118">
        <v>28</v>
      </c>
      <c r="E94" s="108"/>
      <c r="F94" s="119"/>
    </row>
    <row r="95" spans="1:6" ht="14.25">
      <c r="A95" s="114" t="s">
        <v>46</v>
      </c>
      <c r="B95" s="117">
        <v>35</v>
      </c>
      <c r="C95" s="117">
        <v>39</v>
      </c>
      <c r="D95" s="118">
        <v>39</v>
      </c>
      <c r="E95" s="108">
        <f>C95/B95*100</f>
        <v>111.42857142857143</v>
      </c>
      <c r="F95" s="119"/>
    </row>
    <row r="96" spans="1:6" ht="14.25">
      <c r="A96" s="115" t="s">
        <v>91</v>
      </c>
      <c r="B96" s="117">
        <v>178</v>
      </c>
      <c r="C96" s="117">
        <v>1037</v>
      </c>
      <c r="D96" s="118">
        <v>1037</v>
      </c>
      <c r="E96" s="108">
        <f>C96/B96*100</f>
        <v>582.5842696629213</v>
      </c>
      <c r="F96" s="119"/>
    </row>
    <row r="97" spans="1:6" s="99" customFormat="1" ht="14.25">
      <c r="A97" s="115" t="s">
        <v>92</v>
      </c>
      <c r="B97" s="117">
        <f>SUM(B98:B100)</f>
        <v>159</v>
      </c>
      <c r="C97" s="117">
        <f>SUM(C98:C100)</f>
        <v>157</v>
      </c>
      <c r="D97" s="118">
        <f>SUM(D98:D100)</f>
        <v>157</v>
      </c>
      <c r="E97" s="108">
        <f>C97/B97*100</f>
        <v>98.74213836477988</v>
      </c>
      <c r="F97" s="117"/>
    </row>
    <row r="98" spans="1:6" s="99" customFormat="1" ht="14.25">
      <c r="A98" s="115" t="s">
        <v>40</v>
      </c>
      <c r="B98" s="117">
        <v>149</v>
      </c>
      <c r="C98" s="117">
        <v>127</v>
      </c>
      <c r="D98" s="118">
        <v>127</v>
      </c>
      <c r="E98" s="108">
        <f>C98/B98*100</f>
        <v>85.23489932885906</v>
      </c>
      <c r="F98" s="117"/>
    </row>
    <row r="99" spans="1:6" s="99" customFormat="1" ht="14.25">
      <c r="A99" s="115" t="s">
        <v>41</v>
      </c>
      <c r="B99" s="117">
        <v>10</v>
      </c>
      <c r="C99" s="117">
        <v>10</v>
      </c>
      <c r="D99" s="118">
        <v>10</v>
      </c>
      <c r="E99" s="108">
        <f>C99/B99*100</f>
        <v>100</v>
      </c>
      <c r="F99" s="117"/>
    </row>
    <row r="100" spans="1:6" s="99" customFormat="1" ht="14.25">
      <c r="A100" s="115" t="s">
        <v>46</v>
      </c>
      <c r="B100" s="117">
        <v>0</v>
      </c>
      <c r="C100" s="117">
        <v>20</v>
      </c>
      <c r="D100" s="118">
        <v>20</v>
      </c>
      <c r="E100" s="108"/>
      <c r="F100" s="117"/>
    </row>
    <row r="101" spans="1:6" s="99" customFormat="1" ht="14.25">
      <c r="A101" s="115" t="s">
        <v>93</v>
      </c>
      <c r="B101" s="117">
        <f>SUM(B102:B108)</f>
        <v>1759</v>
      </c>
      <c r="C101" s="117">
        <f>SUM(C102:C108)</f>
        <v>1576</v>
      </c>
      <c r="D101" s="118">
        <f>SUM(D102:D108)</f>
        <v>1564</v>
      </c>
      <c r="E101" s="108">
        <f>C101/B101*100</f>
        <v>89.59636156907334</v>
      </c>
      <c r="F101" s="117"/>
    </row>
    <row r="102" spans="1:6" s="99" customFormat="1" ht="14.25">
      <c r="A102" s="115" t="s">
        <v>40</v>
      </c>
      <c r="B102" s="117">
        <v>785</v>
      </c>
      <c r="C102" s="117">
        <v>723</v>
      </c>
      <c r="D102" s="118">
        <v>723</v>
      </c>
      <c r="E102" s="108">
        <f>C102/B102*100</f>
        <v>92.10191082802548</v>
      </c>
      <c r="F102" s="117"/>
    </row>
    <row r="103" spans="1:6" s="99" customFormat="1" ht="14.25">
      <c r="A103" s="115" t="s">
        <v>41</v>
      </c>
      <c r="B103" s="117">
        <v>154</v>
      </c>
      <c r="C103" s="117">
        <v>117</v>
      </c>
      <c r="D103" s="118">
        <v>105</v>
      </c>
      <c r="E103" s="108">
        <f>C103/B103*100</f>
        <v>75.97402597402598</v>
      </c>
      <c r="F103" s="117"/>
    </row>
    <row r="104" spans="1:6" s="99" customFormat="1" ht="14.25">
      <c r="A104" s="115" t="s">
        <v>94</v>
      </c>
      <c r="B104" s="117">
        <v>8</v>
      </c>
      <c r="C104" s="117">
        <v>0</v>
      </c>
      <c r="D104" s="118">
        <v>0</v>
      </c>
      <c r="E104" s="108">
        <f>C104/B104*100</f>
        <v>0</v>
      </c>
      <c r="F104" s="117"/>
    </row>
    <row r="105" spans="1:6" s="99" customFormat="1" ht="14.25">
      <c r="A105" s="115" t="s">
        <v>95</v>
      </c>
      <c r="B105" s="107">
        <v>0</v>
      </c>
      <c r="C105" s="117">
        <v>5</v>
      </c>
      <c r="D105" s="118">
        <v>5</v>
      </c>
      <c r="E105" s="108"/>
      <c r="F105" s="117"/>
    </row>
    <row r="106" spans="1:6" s="99" customFormat="1" ht="14.25">
      <c r="A106" s="115" t="s">
        <v>96</v>
      </c>
      <c r="B106" s="117">
        <v>50</v>
      </c>
      <c r="C106" s="117">
        <v>30</v>
      </c>
      <c r="D106" s="118">
        <v>30</v>
      </c>
      <c r="E106" s="108">
        <f>C106/B106*100</f>
        <v>60</v>
      </c>
      <c r="F106" s="117"/>
    </row>
    <row r="107" spans="1:6" s="99" customFormat="1" ht="14.25">
      <c r="A107" s="115" t="s">
        <v>46</v>
      </c>
      <c r="B107" s="117">
        <v>685</v>
      </c>
      <c r="C107" s="117">
        <v>701</v>
      </c>
      <c r="D107" s="118">
        <v>701</v>
      </c>
      <c r="E107" s="108">
        <f>C107/B107*100</f>
        <v>102.33576642335767</v>
      </c>
      <c r="F107" s="117"/>
    </row>
    <row r="108" spans="1:6" s="99" customFormat="1" ht="14.25">
      <c r="A108" s="115" t="s">
        <v>97</v>
      </c>
      <c r="B108" s="117">
        <v>77</v>
      </c>
      <c r="C108" s="117">
        <v>0</v>
      </c>
      <c r="D108" s="118">
        <v>0</v>
      </c>
      <c r="E108" s="108">
        <f>C108/B108*100</f>
        <v>0</v>
      </c>
      <c r="F108" s="117"/>
    </row>
    <row r="109" spans="1:6" s="99" customFormat="1" ht="14.25">
      <c r="A109" s="115" t="s">
        <v>98</v>
      </c>
      <c r="B109" s="107">
        <v>0</v>
      </c>
      <c r="C109" s="117">
        <f>SUM(C110)</f>
        <v>130</v>
      </c>
      <c r="D109" s="118">
        <f>SUM(D110)</f>
        <v>130</v>
      </c>
      <c r="E109" s="108"/>
      <c r="F109" s="117"/>
    </row>
    <row r="110" spans="1:6" s="99" customFormat="1" ht="14.25">
      <c r="A110" s="115" t="s">
        <v>99</v>
      </c>
      <c r="B110" s="107">
        <v>0</v>
      </c>
      <c r="C110" s="117">
        <v>130</v>
      </c>
      <c r="D110" s="118">
        <v>130</v>
      </c>
      <c r="E110" s="108"/>
      <c r="F110" s="117"/>
    </row>
    <row r="111" spans="1:7" ht="14.25">
      <c r="A111" s="111" t="s">
        <v>100</v>
      </c>
      <c r="B111" s="117">
        <f>B112+B114+B124+B126+B130</f>
        <v>7176</v>
      </c>
      <c r="C111" s="117">
        <f>C112+C114+C124+C126+C130</f>
        <v>6726</v>
      </c>
      <c r="D111" s="118">
        <f>D112+D114+D124+D126+D130</f>
        <v>6103</v>
      </c>
      <c r="E111" s="108">
        <f>C111/B111*100</f>
        <v>93.72909698996655</v>
      </c>
      <c r="F111" s="119"/>
      <c r="G111" s="113">
        <v>8004</v>
      </c>
    </row>
    <row r="112" spans="1:6" ht="14.25">
      <c r="A112" s="114" t="s">
        <v>101</v>
      </c>
      <c r="B112" s="117">
        <f>SUM(B113:B113)</f>
        <v>52</v>
      </c>
      <c r="C112" s="117">
        <f>SUM(C113:C113)</f>
        <v>17</v>
      </c>
      <c r="D112" s="118">
        <f>SUM(D113:D113)</f>
        <v>17</v>
      </c>
      <c r="E112" s="108">
        <f>C112/B112*100</f>
        <v>32.69230769230769</v>
      </c>
      <c r="F112" s="119"/>
    </row>
    <row r="113" spans="1:6" ht="14.25">
      <c r="A113" s="115" t="s">
        <v>102</v>
      </c>
      <c r="B113" s="117">
        <v>52</v>
      </c>
      <c r="C113" s="117">
        <v>17</v>
      </c>
      <c r="D113" s="118">
        <v>17</v>
      </c>
      <c r="E113" s="108">
        <f aca="true" t="shared" si="3" ref="E113:E127">C113/B113*100</f>
        <v>32.69230769230769</v>
      </c>
      <c r="F113" s="119"/>
    </row>
    <row r="114" spans="1:6" ht="14.25">
      <c r="A114" s="115" t="s">
        <v>103</v>
      </c>
      <c r="B114" s="117">
        <f>SUM(B115:B123)</f>
        <v>6497</v>
      </c>
      <c r="C114" s="117">
        <f>SUM(C115:C123)</f>
        <v>6202</v>
      </c>
      <c r="D114" s="118">
        <f>SUM(D115:D123)</f>
        <v>5646</v>
      </c>
      <c r="E114" s="108">
        <f t="shared" si="3"/>
        <v>95.45944281976297</v>
      </c>
      <c r="F114" s="119"/>
    </row>
    <row r="115" spans="1:6" ht="14.25">
      <c r="A115" s="115" t="s">
        <v>40</v>
      </c>
      <c r="B115" s="117">
        <v>2111</v>
      </c>
      <c r="C115" s="117">
        <v>2523</v>
      </c>
      <c r="D115" s="118">
        <v>2523</v>
      </c>
      <c r="E115" s="108">
        <f t="shared" si="3"/>
        <v>119.51681667456182</v>
      </c>
      <c r="F115" s="119"/>
    </row>
    <row r="116" spans="1:6" ht="14.25">
      <c r="A116" s="116" t="s">
        <v>41</v>
      </c>
      <c r="B116" s="117">
        <v>2819</v>
      </c>
      <c r="C116" s="117">
        <v>777</v>
      </c>
      <c r="D116" s="118">
        <v>246</v>
      </c>
      <c r="E116" s="108">
        <f t="shared" si="3"/>
        <v>27.562965590634974</v>
      </c>
      <c r="F116" s="119"/>
    </row>
    <row r="117" spans="1:6" ht="14.25">
      <c r="A117" s="116" t="s">
        <v>86</v>
      </c>
      <c r="B117" s="117">
        <v>78</v>
      </c>
      <c r="C117" s="117">
        <v>200</v>
      </c>
      <c r="D117" s="118">
        <v>200</v>
      </c>
      <c r="E117" s="108">
        <f t="shared" si="3"/>
        <v>256.4102564102564</v>
      </c>
      <c r="F117" s="119"/>
    </row>
    <row r="118" spans="1:6" ht="14.25">
      <c r="A118" s="115" t="s">
        <v>67</v>
      </c>
      <c r="B118" s="117">
        <v>20</v>
      </c>
      <c r="C118" s="117">
        <v>58</v>
      </c>
      <c r="D118" s="118">
        <v>58</v>
      </c>
      <c r="E118" s="108">
        <f t="shared" si="3"/>
        <v>290</v>
      </c>
      <c r="F118" s="119"/>
    </row>
    <row r="119" spans="1:6" ht="14.25">
      <c r="A119" s="115" t="s">
        <v>104</v>
      </c>
      <c r="B119" s="107">
        <v>0</v>
      </c>
      <c r="C119" s="117">
        <v>25</v>
      </c>
      <c r="D119" s="118"/>
      <c r="E119" s="108"/>
      <c r="F119" s="119"/>
    </row>
    <row r="120" spans="1:6" ht="14.25">
      <c r="A120" s="115" t="s">
        <v>104</v>
      </c>
      <c r="B120" s="117">
        <v>25</v>
      </c>
      <c r="C120" s="117">
        <v>0</v>
      </c>
      <c r="D120" s="118">
        <v>0</v>
      </c>
      <c r="E120" s="108">
        <f t="shared" si="3"/>
        <v>0</v>
      </c>
      <c r="F120" s="119"/>
    </row>
    <row r="121" spans="1:6" ht="14.25">
      <c r="A121" s="115" t="s">
        <v>105</v>
      </c>
      <c r="B121" s="117">
        <v>50</v>
      </c>
      <c r="C121" s="117">
        <v>0</v>
      </c>
      <c r="D121" s="118">
        <v>0</v>
      </c>
      <c r="E121" s="108">
        <f t="shared" si="3"/>
        <v>0</v>
      </c>
      <c r="F121" s="119"/>
    </row>
    <row r="122" spans="1:6" ht="14.25">
      <c r="A122" s="115" t="s">
        <v>46</v>
      </c>
      <c r="B122" s="117">
        <v>571</v>
      </c>
      <c r="C122" s="117">
        <v>1913</v>
      </c>
      <c r="D122" s="118">
        <v>1913</v>
      </c>
      <c r="E122" s="108">
        <f t="shared" si="3"/>
        <v>335.0262697022767</v>
      </c>
      <c r="F122" s="119"/>
    </row>
    <row r="123" spans="1:6" ht="14.25">
      <c r="A123" s="115" t="s">
        <v>106</v>
      </c>
      <c r="B123" s="117">
        <v>823</v>
      </c>
      <c r="C123" s="117">
        <v>706</v>
      </c>
      <c r="D123" s="118">
        <v>706</v>
      </c>
      <c r="E123" s="108">
        <f t="shared" si="3"/>
        <v>85.78371810449575</v>
      </c>
      <c r="F123" s="119"/>
    </row>
    <row r="124" spans="1:6" ht="14.25">
      <c r="A124" s="114" t="s">
        <v>107</v>
      </c>
      <c r="B124" s="117">
        <f>SUM(B125:B125)</f>
        <v>20</v>
      </c>
      <c r="C124" s="117">
        <f>SUM(C125:C125)</f>
        <v>0</v>
      </c>
      <c r="D124" s="118">
        <f>SUM(D125:D125)</f>
        <v>0</v>
      </c>
      <c r="E124" s="108">
        <f t="shared" si="3"/>
        <v>0</v>
      </c>
      <c r="F124" s="119"/>
    </row>
    <row r="125" spans="1:6" ht="14.25">
      <c r="A125" s="114" t="s">
        <v>40</v>
      </c>
      <c r="B125" s="117">
        <v>20</v>
      </c>
      <c r="C125" s="117">
        <v>0</v>
      </c>
      <c r="D125" s="118">
        <v>0</v>
      </c>
      <c r="E125" s="108">
        <f t="shared" si="3"/>
        <v>0</v>
      </c>
      <c r="F125" s="119"/>
    </row>
    <row r="126" spans="1:6" ht="14.25">
      <c r="A126" s="116" t="s">
        <v>108</v>
      </c>
      <c r="B126" s="117">
        <f>SUM(B127:B129)</f>
        <v>51</v>
      </c>
      <c r="C126" s="117">
        <f>SUM(C127:C129)</f>
        <v>46</v>
      </c>
      <c r="D126" s="118">
        <f>SUM(D127:D129)</f>
        <v>46</v>
      </c>
      <c r="E126" s="108">
        <f t="shared" si="3"/>
        <v>90.19607843137256</v>
      </c>
      <c r="F126" s="119"/>
    </row>
    <row r="127" spans="1:6" ht="14.25">
      <c r="A127" s="114" t="s">
        <v>40</v>
      </c>
      <c r="B127" s="117">
        <v>14</v>
      </c>
      <c r="C127" s="117">
        <v>0</v>
      </c>
      <c r="D127" s="118">
        <v>0</v>
      </c>
      <c r="E127" s="108">
        <f t="shared" si="3"/>
        <v>0</v>
      </c>
      <c r="F127" s="119"/>
    </row>
    <row r="128" spans="1:6" ht="14.25">
      <c r="A128" s="114" t="s">
        <v>41</v>
      </c>
      <c r="B128" s="117">
        <v>0</v>
      </c>
      <c r="C128" s="117">
        <v>46</v>
      </c>
      <c r="D128" s="118">
        <v>46</v>
      </c>
      <c r="E128" s="108"/>
      <c r="F128" s="119"/>
    </row>
    <row r="129" spans="1:6" ht="14.25">
      <c r="A129" s="114" t="s">
        <v>109</v>
      </c>
      <c r="B129" s="117">
        <v>37</v>
      </c>
      <c r="C129" s="117">
        <v>0</v>
      </c>
      <c r="D129" s="118">
        <v>0</v>
      </c>
      <c r="E129" s="108">
        <f>C129/B129*100</f>
        <v>0</v>
      </c>
      <c r="F129" s="119"/>
    </row>
    <row r="130" spans="1:6" ht="14.25">
      <c r="A130" s="114" t="s">
        <v>110</v>
      </c>
      <c r="B130" s="117">
        <f>SUM(B131:B135)</f>
        <v>556</v>
      </c>
      <c r="C130" s="117">
        <f>SUM(C131:C135)</f>
        <v>461</v>
      </c>
      <c r="D130" s="118">
        <f>SUM(D131:D135)</f>
        <v>394</v>
      </c>
      <c r="E130" s="108">
        <f>C130/B130*100</f>
        <v>82.91366906474819</v>
      </c>
      <c r="F130" s="119"/>
    </row>
    <row r="131" spans="1:6" ht="14.25">
      <c r="A131" s="115" t="s">
        <v>40</v>
      </c>
      <c r="B131" s="117">
        <v>374</v>
      </c>
      <c r="C131" s="117">
        <v>265</v>
      </c>
      <c r="D131" s="118">
        <v>265</v>
      </c>
      <c r="E131" s="108">
        <f>C131/B131*100</f>
        <v>70.85561497326202</v>
      </c>
      <c r="F131" s="119"/>
    </row>
    <row r="132" spans="1:6" ht="14.25">
      <c r="A132" s="115" t="s">
        <v>41</v>
      </c>
      <c r="B132" s="107">
        <v>0</v>
      </c>
      <c r="C132" s="117">
        <v>67</v>
      </c>
      <c r="D132" s="118"/>
      <c r="E132" s="108"/>
      <c r="F132" s="119"/>
    </row>
    <row r="133" spans="1:6" ht="14.25">
      <c r="A133" s="114" t="s">
        <v>111</v>
      </c>
      <c r="B133" s="117">
        <v>35</v>
      </c>
      <c r="C133" s="117">
        <v>0</v>
      </c>
      <c r="D133" s="118">
        <v>0</v>
      </c>
      <c r="E133" s="108">
        <f aca="true" t="shared" si="4" ref="E133:E181">C133/B133*100</f>
        <v>0</v>
      </c>
      <c r="F133" s="119"/>
    </row>
    <row r="134" spans="1:6" ht="14.25">
      <c r="A134" s="115" t="s">
        <v>46</v>
      </c>
      <c r="B134" s="117">
        <v>130</v>
      </c>
      <c r="C134" s="117">
        <v>129</v>
      </c>
      <c r="D134" s="118">
        <v>129</v>
      </c>
      <c r="E134" s="108">
        <f t="shared" si="4"/>
        <v>99.23076923076923</v>
      </c>
      <c r="F134" s="119"/>
    </row>
    <row r="135" spans="1:6" ht="14.25">
      <c r="A135" s="115" t="s">
        <v>112</v>
      </c>
      <c r="B135" s="117">
        <v>17</v>
      </c>
      <c r="C135" s="117">
        <v>0</v>
      </c>
      <c r="D135" s="118">
        <v>0</v>
      </c>
      <c r="E135" s="108">
        <f t="shared" si="4"/>
        <v>0</v>
      </c>
      <c r="F135" s="119"/>
    </row>
    <row r="136" spans="1:7" ht="14.25">
      <c r="A136" s="111" t="s">
        <v>113</v>
      </c>
      <c r="B136" s="117">
        <f>B137+B140+B146+B149+B151+B153+B156</f>
        <v>27015</v>
      </c>
      <c r="C136" s="117">
        <f>C137+C140+C146+C149+C151+C153+C156</f>
        <v>27506</v>
      </c>
      <c r="D136" s="118">
        <f>D137+D140+D146+D149+D151+D153+D156</f>
        <v>23300</v>
      </c>
      <c r="E136" s="108">
        <f t="shared" si="4"/>
        <v>101.81750879141218</v>
      </c>
      <c r="F136" s="119"/>
      <c r="G136" s="113">
        <v>26015</v>
      </c>
    </row>
    <row r="137" spans="1:6" ht="14.25">
      <c r="A137" s="115" t="s">
        <v>114</v>
      </c>
      <c r="B137" s="117">
        <f>SUM(B138:B139)</f>
        <v>174</v>
      </c>
      <c r="C137" s="117">
        <f>SUM(C138:C139)</f>
        <v>154</v>
      </c>
      <c r="D137" s="118">
        <f>SUM(D138:D139)</f>
        <v>154</v>
      </c>
      <c r="E137" s="108">
        <f t="shared" si="4"/>
        <v>88.50574712643679</v>
      </c>
      <c r="F137" s="119"/>
    </row>
    <row r="138" spans="1:6" ht="14.25">
      <c r="A138" s="114" t="s">
        <v>40</v>
      </c>
      <c r="B138" s="117">
        <v>127</v>
      </c>
      <c r="C138" s="117">
        <v>114</v>
      </c>
      <c r="D138" s="118">
        <v>114</v>
      </c>
      <c r="E138" s="108">
        <f t="shared" si="4"/>
        <v>89.76377952755905</v>
      </c>
      <c r="F138" s="119"/>
    </row>
    <row r="139" spans="1:6" ht="14.25">
      <c r="A139" s="115" t="s">
        <v>115</v>
      </c>
      <c r="B139" s="117">
        <v>47</v>
      </c>
      <c r="C139" s="117">
        <v>40</v>
      </c>
      <c r="D139" s="118">
        <v>40</v>
      </c>
      <c r="E139" s="108">
        <f t="shared" si="4"/>
        <v>85.1063829787234</v>
      </c>
      <c r="F139" s="119"/>
    </row>
    <row r="140" spans="1:6" ht="14.25">
      <c r="A140" s="114" t="s">
        <v>116</v>
      </c>
      <c r="B140" s="117">
        <f>SUM(B141:B145)</f>
        <v>23266</v>
      </c>
      <c r="C140" s="117">
        <f>SUM(C141:C145)</f>
        <v>23318</v>
      </c>
      <c r="D140" s="118">
        <f>SUM(D141:D145)</f>
        <v>19265</v>
      </c>
      <c r="E140" s="108">
        <f t="shared" si="4"/>
        <v>100.22350210607753</v>
      </c>
      <c r="F140" s="119"/>
    </row>
    <row r="141" spans="1:6" ht="14.25">
      <c r="A141" s="114" t="s">
        <v>117</v>
      </c>
      <c r="B141" s="117">
        <v>622</v>
      </c>
      <c r="C141" s="117">
        <v>1187</v>
      </c>
      <c r="D141" s="118">
        <v>696</v>
      </c>
      <c r="E141" s="108">
        <f t="shared" si="4"/>
        <v>190.83601286173632</v>
      </c>
      <c r="F141" s="119"/>
    </row>
    <row r="142" spans="1:6" ht="14.25">
      <c r="A142" s="114" t="s">
        <v>118</v>
      </c>
      <c r="B142" s="117">
        <v>7066</v>
      </c>
      <c r="C142" s="117">
        <v>7055</v>
      </c>
      <c r="D142" s="118">
        <v>7055</v>
      </c>
      <c r="E142" s="108">
        <f t="shared" si="4"/>
        <v>99.84432493631475</v>
      </c>
      <c r="F142" s="119"/>
    </row>
    <row r="143" spans="1:6" ht="14.25">
      <c r="A143" s="115" t="s">
        <v>119</v>
      </c>
      <c r="B143" s="117">
        <v>5176</v>
      </c>
      <c r="C143" s="117">
        <v>4913</v>
      </c>
      <c r="D143" s="118">
        <v>4913</v>
      </c>
      <c r="E143" s="108">
        <f t="shared" si="4"/>
        <v>94.91885625965996</v>
      </c>
      <c r="F143" s="119"/>
    </row>
    <row r="144" spans="1:6" ht="14.25">
      <c r="A144" s="115" t="s">
        <v>120</v>
      </c>
      <c r="B144" s="117">
        <v>3120</v>
      </c>
      <c r="C144" s="117">
        <v>3688</v>
      </c>
      <c r="D144" s="118">
        <v>3530</v>
      </c>
      <c r="E144" s="108">
        <f t="shared" si="4"/>
        <v>118.2051282051282</v>
      </c>
      <c r="F144" s="119"/>
    </row>
    <row r="145" spans="1:6" ht="14.25">
      <c r="A145" s="114" t="s">
        <v>121</v>
      </c>
      <c r="B145" s="117">
        <v>7282</v>
      </c>
      <c r="C145" s="117">
        <v>6475</v>
      </c>
      <c r="D145" s="118">
        <v>3071</v>
      </c>
      <c r="E145" s="108">
        <f t="shared" si="4"/>
        <v>88.91787970337819</v>
      </c>
      <c r="F145" s="119"/>
    </row>
    <row r="146" spans="1:6" ht="14.25">
      <c r="A146" s="114" t="s">
        <v>122</v>
      </c>
      <c r="B146" s="117">
        <f>SUM(B147:B148)</f>
        <v>1253</v>
      </c>
      <c r="C146" s="117">
        <f>SUM(C147:C148)</f>
        <v>1649</v>
      </c>
      <c r="D146" s="118">
        <f>SUM(D147:D148)</f>
        <v>1501</v>
      </c>
      <c r="E146" s="108">
        <f t="shared" si="4"/>
        <v>131.60415003990423</v>
      </c>
      <c r="F146" s="119"/>
    </row>
    <row r="147" spans="1:6" ht="14.25">
      <c r="A147" s="115" t="s">
        <v>123</v>
      </c>
      <c r="B147" s="117">
        <v>1247</v>
      </c>
      <c r="C147" s="117">
        <v>1649</v>
      </c>
      <c r="D147" s="118">
        <v>1501</v>
      </c>
      <c r="E147" s="108">
        <f t="shared" si="4"/>
        <v>132.23736968724938</v>
      </c>
      <c r="F147" s="119"/>
    </row>
    <row r="148" spans="1:6" ht="13.5" customHeight="1">
      <c r="A148" s="115" t="s">
        <v>124</v>
      </c>
      <c r="B148" s="117">
        <v>6</v>
      </c>
      <c r="C148" s="117">
        <v>0</v>
      </c>
      <c r="D148" s="118">
        <v>0</v>
      </c>
      <c r="E148" s="108">
        <f t="shared" si="4"/>
        <v>0</v>
      </c>
      <c r="F148" s="119"/>
    </row>
    <row r="149" spans="1:6" ht="14.25">
      <c r="A149" s="116" t="s">
        <v>125</v>
      </c>
      <c r="B149" s="117">
        <f>SUM(B150)</f>
        <v>0</v>
      </c>
      <c r="C149" s="117">
        <f>SUM(C150)</f>
        <v>5</v>
      </c>
      <c r="D149" s="118">
        <f>SUM(D150)</f>
        <v>0</v>
      </c>
      <c r="E149" s="108"/>
      <c r="F149" s="119"/>
    </row>
    <row r="150" spans="1:6" ht="14.25">
      <c r="A150" s="115" t="s">
        <v>126</v>
      </c>
      <c r="B150" s="117">
        <v>0</v>
      </c>
      <c r="C150" s="117">
        <v>5</v>
      </c>
      <c r="D150" s="118">
        <v>0</v>
      </c>
      <c r="E150" s="108"/>
      <c r="F150" s="119"/>
    </row>
    <row r="151" spans="1:6" ht="14.25">
      <c r="A151" s="114" t="s">
        <v>127</v>
      </c>
      <c r="B151" s="117">
        <f>SUM(B152)</f>
        <v>228</v>
      </c>
      <c r="C151" s="117">
        <f>SUM(C152)</f>
        <v>244</v>
      </c>
      <c r="D151" s="118">
        <f>SUM(D152)</f>
        <v>244</v>
      </c>
      <c r="E151" s="108">
        <f t="shared" si="4"/>
        <v>107.01754385964912</v>
      </c>
      <c r="F151" s="119"/>
    </row>
    <row r="152" spans="1:6" ht="14.25">
      <c r="A152" s="114" t="s">
        <v>128</v>
      </c>
      <c r="B152" s="117">
        <v>228</v>
      </c>
      <c r="C152" s="117">
        <v>244</v>
      </c>
      <c r="D152" s="118">
        <v>244</v>
      </c>
      <c r="E152" s="108">
        <f t="shared" si="4"/>
        <v>107.01754385964912</v>
      </c>
      <c r="F152" s="119"/>
    </row>
    <row r="153" spans="1:6" ht="14.25">
      <c r="A153" s="115" t="s">
        <v>129</v>
      </c>
      <c r="B153" s="117">
        <f>SUM(B155:B155)</f>
        <v>594</v>
      </c>
      <c r="C153" s="117">
        <f>SUM(C154:C155)</f>
        <v>736</v>
      </c>
      <c r="D153" s="118">
        <f>SUM(D154:D155)</f>
        <v>736</v>
      </c>
      <c r="E153" s="108">
        <f t="shared" si="4"/>
        <v>123.9057239057239</v>
      </c>
      <c r="F153" s="119"/>
    </row>
    <row r="154" spans="1:6" ht="14.25">
      <c r="A154" s="115" t="s">
        <v>130</v>
      </c>
      <c r="B154" s="107">
        <v>0</v>
      </c>
      <c r="C154" s="117">
        <v>224</v>
      </c>
      <c r="D154" s="118">
        <v>224</v>
      </c>
      <c r="E154" s="108"/>
      <c r="F154" s="119"/>
    </row>
    <row r="155" spans="1:6" ht="14.25">
      <c r="A155" s="114" t="s">
        <v>131</v>
      </c>
      <c r="B155" s="117">
        <v>594</v>
      </c>
      <c r="C155" s="117">
        <v>512</v>
      </c>
      <c r="D155" s="118">
        <v>512</v>
      </c>
      <c r="E155" s="108">
        <f t="shared" si="4"/>
        <v>86.19528619528619</v>
      </c>
      <c r="F155" s="119"/>
    </row>
    <row r="156" spans="1:6" ht="14.25">
      <c r="A156" s="114" t="s">
        <v>132</v>
      </c>
      <c r="B156" s="117">
        <f>SUM(B157:B162)</f>
        <v>1500</v>
      </c>
      <c r="C156" s="117">
        <f>SUM(C157:C162)</f>
        <v>1400</v>
      </c>
      <c r="D156" s="118">
        <f>SUM(D157:D162)</f>
        <v>1400</v>
      </c>
      <c r="E156" s="108">
        <f t="shared" si="4"/>
        <v>93.33333333333333</v>
      </c>
      <c r="F156" s="119"/>
    </row>
    <row r="157" spans="1:6" ht="14.25">
      <c r="A157" s="115" t="s">
        <v>133</v>
      </c>
      <c r="B157" s="117">
        <v>439</v>
      </c>
      <c r="C157" s="117">
        <v>44</v>
      </c>
      <c r="D157" s="118">
        <v>44</v>
      </c>
      <c r="E157" s="108">
        <f t="shared" si="4"/>
        <v>10.022779043280181</v>
      </c>
      <c r="F157" s="119"/>
    </row>
    <row r="158" spans="1:6" ht="14.25">
      <c r="A158" s="115" t="s">
        <v>134</v>
      </c>
      <c r="B158" s="117">
        <v>225</v>
      </c>
      <c r="C158" s="117">
        <v>0</v>
      </c>
      <c r="D158" s="118">
        <v>0</v>
      </c>
      <c r="E158" s="108">
        <f t="shared" si="4"/>
        <v>0</v>
      </c>
      <c r="F158" s="119"/>
    </row>
    <row r="159" spans="1:6" ht="14.25">
      <c r="A159" s="115" t="s">
        <v>135</v>
      </c>
      <c r="B159" s="117">
        <v>200</v>
      </c>
      <c r="C159" s="117">
        <v>0</v>
      </c>
      <c r="D159" s="118">
        <v>0</v>
      </c>
      <c r="E159" s="108">
        <f t="shared" si="4"/>
        <v>0</v>
      </c>
      <c r="F159" s="119"/>
    </row>
    <row r="160" spans="1:6" ht="14.25">
      <c r="A160" s="115" t="s">
        <v>136</v>
      </c>
      <c r="B160" s="117">
        <v>20</v>
      </c>
      <c r="C160" s="117">
        <v>0</v>
      </c>
      <c r="D160" s="118">
        <v>0</v>
      </c>
      <c r="E160" s="108">
        <f t="shared" si="4"/>
        <v>0</v>
      </c>
      <c r="F160" s="119"/>
    </row>
    <row r="161" spans="1:6" ht="14.25">
      <c r="A161" s="115" t="s">
        <v>137</v>
      </c>
      <c r="B161" s="117">
        <v>347</v>
      </c>
      <c r="C161" s="117">
        <v>0</v>
      </c>
      <c r="D161" s="118">
        <v>0</v>
      </c>
      <c r="E161" s="108">
        <f t="shared" si="4"/>
        <v>0</v>
      </c>
      <c r="F161" s="119"/>
    </row>
    <row r="162" spans="1:6" ht="14.25">
      <c r="A162" s="115" t="s">
        <v>138</v>
      </c>
      <c r="B162" s="117">
        <v>269</v>
      </c>
      <c r="C162" s="117">
        <v>1356</v>
      </c>
      <c r="D162" s="118">
        <v>1356</v>
      </c>
      <c r="E162" s="108">
        <f t="shared" si="4"/>
        <v>504.089219330855</v>
      </c>
      <c r="F162" s="119"/>
    </row>
    <row r="163" spans="1:7" ht="14.25">
      <c r="A163" s="111" t="s">
        <v>139</v>
      </c>
      <c r="B163" s="117">
        <f>B164</f>
        <v>239</v>
      </c>
      <c r="C163" s="117">
        <f>C164+C168</f>
        <v>242</v>
      </c>
      <c r="D163" s="118">
        <f>D164+D168</f>
        <v>227</v>
      </c>
      <c r="E163" s="108">
        <f t="shared" si="4"/>
        <v>101.25523012552303</v>
      </c>
      <c r="F163" s="119"/>
      <c r="G163" s="113">
        <v>148</v>
      </c>
    </row>
    <row r="164" spans="1:6" ht="14.25">
      <c r="A164" s="115" t="s">
        <v>140</v>
      </c>
      <c r="B164" s="117">
        <f>SUM(B165:B167)</f>
        <v>239</v>
      </c>
      <c r="C164" s="117">
        <f>SUM(C165:C167)</f>
        <v>227</v>
      </c>
      <c r="D164" s="118">
        <f>SUM(D165:D167)</f>
        <v>227</v>
      </c>
      <c r="E164" s="108">
        <f t="shared" si="4"/>
        <v>94.97907949790795</v>
      </c>
      <c r="F164" s="119"/>
    </row>
    <row r="165" spans="1:6" ht="14.25">
      <c r="A165" s="114" t="s">
        <v>40</v>
      </c>
      <c r="B165" s="117">
        <v>145</v>
      </c>
      <c r="C165" s="117">
        <v>63</v>
      </c>
      <c r="D165" s="118">
        <v>63</v>
      </c>
      <c r="E165" s="108">
        <f t="shared" si="4"/>
        <v>43.44827586206896</v>
      </c>
      <c r="F165" s="119"/>
    </row>
    <row r="166" spans="1:6" ht="14.25">
      <c r="A166" s="114" t="s">
        <v>41</v>
      </c>
      <c r="B166" s="117">
        <v>12</v>
      </c>
      <c r="C166" s="117">
        <v>12</v>
      </c>
      <c r="D166" s="118">
        <v>12</v>
      </c>
      <c r="E166" s="108">
        <f t="shared" si="4"/>
        <v>100</v>
      </c>
      <c r="F166" s="119"/>
    </row>
    <row r="167" spans="1:6" ht="14.25">
      <c r="A167" s="115" t="s">
        <v>141</v>
      </c>
      <c r="B167" s="117">
        <v>82</v>
      </c>
      <c r="C167" s="117">
        <v>152</v>
      </c>
      <c r="D167" s="118">
        <v>152</v>
      </c>
      <c r="E167" s="108">
        <f t="shared" si="4"/>
        <v>185.3658536585366</v>
      </c>
      <c r="F167" s="119"/>
    </row>
    <row r="168" spans="1:6" ht="14.25">
      <c r="A168" s="115" t="s">
        <v>142</v>
      </c>
      <c r="B168" s="107">
        <v>0</v>
      </c>
      <c r="C168" s="117">
        <f>SUM(C169)</f>
        <v>15</v>
      </c>
      <c r="D168" s="118"/>
      <c r="E168" s="108"/>
      <c r="F168" s="119"/>
    </row>
    <row r="169" spans="1:6" ht="14.25">
      <c r="A169" s="115" t="s">
        <v>143</v>
      </c>
      <c r="B169" s="107">
        <v>0</v>
      </c>
      <c r="C169" s="117">
        <v>15</v>
      </c>
      <c r="D169" s="118"/>
      <c r="E169" s="108"/>
      <c r="F169" s="119"/>
    </row>
    <row r="170" spans="1:7" ht="14.25">
      <c r="A170" s="120" t="s">
        <v>144</v>
      </c>
      <c r="B170" s="117">
        <f>B171+B181+B185+B188+B192</f>
        <v>3239</v>
      </c>
      <c r="C170" s="117">
        <f>C171+C181+C185+C188+C192</f>
        <v>3641</v>
      </c>
      <c r="D170" s="118">
        <f>D171+D181+D185+D188+D192</f>
        <v>3054</v>
      </c>
      <c r="E170" s="108">
        <f aca="true" t="shared" si="5" ref="E170:E187">C170/B170*100</f>
        <v>112.411238036431</v>
      </c>
      <c r="F170" s="119"/>
      <c r="G170" s="113">
        <v>3779</v>
      </c>
    </row>
    <row r="171" spans="1:6" ht="14.25">
      <c r="A171" s="121" t="s">
        <v>145</v>
      </c>
      <c r="B171" s="117">
        <f>SUM(B172:B180)</f>
        <v>1560</v>
      </c>
      <c r="C171" s="117">
        <f>SUM(C172:C180)</f>
        <v>1527</v>
      </c>
      <c r="D171" s="118">
        <f>SUM(D172:D180)</f>
        <v>1400</v>
      </c>
      <c r="E171" s="108">
        <f t="shared" si="5"/>
        <v>97.88461538461539</v>
      </c>
      <c r="F171" s="119"/>
    </row>
    <row r="172" spans="1:6" ht="14.25">
      <c r="A172" s="121" t="s">
        <v>40</v>
      </c>
      <c r="B172" s="117">
        <v>123</v>
      </c>
      <c r="C172" s="117">
        <v>190</v>
      </c>
      <c r="D172" s="118">
        <v>190</v>
      </c>
      <c r="E172" s="108">
        <f t="shared" si="5"/>
        <v>154.47154471544715</v>
      </c>
      <c r="F172" s="119"/>
    </row>
    <row r="173" spans="1:6" ht="14.25">
      <c r="A173" s="121" t="s">
        <v>41</v>
      </c>
      <c r="B173" s="117">
        <v>227</v>
      </c>
      <c r="C173" s="117">
        <v>295</v>
      </c>
      <c r="D173" s="118">
        <v>295</v>
      </c>
      <c r="E173" s="108">
        <f t="shared" si="5"/>
        <v>129.95594713656388</v>
      </c>
      <c r="F173" s="119"/>
    </row>
    <row r="174" spans="1:6" ht="14.25">
      <c r="A174" s="121" t="s">
        <v>146</v>
      </c>
      <c r="B174" s="117">
        <v>198</v>
      </c>
      <c r="C174" s="117">
        <v>161</v>
      </c>
      <c r="D174" s="118">
        <v>161</v>
      </c>
      <c r="E174" s="108">
        <f t="shared" si="5"/>
        <v>81.31313131313132</v>
      </c>
      <c r="F174" s="119"/>
    </row>
    <row r="175" spans="1:6" ht="14.25">
      <c r="A175" s="121" t="s">
        <v>147</v>
      </c>
      <c r="B175" s="117">
        <v>19</v>
      </c>
      <c r="C175" s="117">
        <v>45</v>
      </c>
      <c r="D175" s="118">
        <v>45</v>
      </c>
      <c r="E175" s="108">
        <f t="shared" si="5"/>
        <v>236.84210526315786</v>
      </c>
      <c r="F175" s="119"/>
    </row>
    <row r="176" spans="1:6" ht="14.25">
      <c r="A176" s="121" t="s">
        <v>148</v>
      </c>
      <c r="B176" s="117">
        <v>348</v>
      </c>
      <c r="C176" s="117">
        <v>356</v>
      </c>
      <c r="D176" s="118">
        <v>349</v>
      </c>
      <c r="E176" s="108">
        <f t="shared" si="5"/>
        <v>102.29885057471265</v>
      </c>
      <c r="F176" s="119"/>
    </row>
    <row r="177" spans="1:6" ht="14.25">
      <c r="A177" s="121" t="s">
        <v>149</v>
      </c>
      <c r="B177" s="117">
        <v>3</v>
      </c>
      <c r="C177" s="117">
        <v>13</v>
      </c>
      <c r="D177" s="118">
        <v>2</v>
      </c>
      <c r="E177" s="108">
        <f t="shared" si="5"/>
        <v>433.3333333333333</v>
      </c>
      <c r="F177" s="119"/>
    </row>
    <row r="178" spans="1:6" ht="14.25">
      <c r="A178" s="121" t="s">
        <v>150</v>
      </c>
      <c r="B178" s="117">
        <v>5</v>
      </c>
      <c r="C178" s="117">
        <v>0</v>
      </c>
      <c r="D178" s="118">
        <v>0</v>
      </c>
      <c r="E178" s="108">
        <f t="shared" si="5"/>
        <v>0</v>
      </c>
      <c r="F178" s="119"/>
    </row>
    <row r="179" spans="1:6" ht="14.25">
      <c r="A179" s="121" t="s">
        <v>151</v>
      </c>
      <c r="B179" s="117">
        <v>24</v>
      </c>
      <c r="C179" s="117">
        <v>0</v>
      </c>
      <c r="D179" s="118">
        <v>0</v>
      </c>
      <c r="E179" s="108">
        <f t="shared" si="5"/>
        <v>0</v>
      </c>
      <c r="F179" s="119"/>
    </row>
    <row r="180" spans="1:6" ht="14.25">
      <c r="A180" s="121" t="s">
        <v>152</v>
      </c>
      <c r="B180" s="117">
        <v>613</v>
      </c>
      <c r="C180" s="117">
        <v>467</v>
      </c>
      <c r="D180" s="118">
        <v>358</v>
      </c>
      <c r="E180" s="108">
        <f t="shared" si="5"/>
        <v>76.18270799347472</v>
      </c>
      <c r="F180" s="119"/>
    </row>
    <row r="181" spans="1:6" ht="14.25">
      <c r="A181" s="121" t="s">
        <v>153</v>
      </c>
      <c r="B181" s="117">
        <f>SUM(B182:B184)</f>
        <v>660</v>
      </c>
      <c r="C181" s="117">
        <f>SUM(C182:C184)</f>
        <v>979</v>
      </c>
      <c r="D181" s="118">
        <f>SUM(D182:D184)</f>
        <v>663</v>
      </c>
      <c r="E181" s="108">
        <f t="shared" si="5"/>
        <v>148.33333333333334</v>
      </c>
      <c r="F181" s="119"/>
    </row>
    <row r="182" spans="1:6" ht="14.25">
      <c r="A182" s="116" t="s">
        <v>154</v>
      </c>
      <c r="B182" s="117">
        <v>40</v>
      </c>
      <c r="C182" s="117">
        <v>465</v>
      </c>
      <c r="D182" s="118">
        <v>148</v>
      </c>
      <c r="E182" s="108">
        <f t="shared" si="5"/>
        <v>1162.5</v>
      </c>
      <c r="F182" s="119"/>
    </row>
    <row r="183" spans="1:6" ht="14.25">
      <c r="A183" s="116" t="s">
        <v>155</v>
      </c>
      <c r="B183" s="117">
        <v>520</v>
      </c>
      <c r="C183" s="117">
        <v>514</v>
      </c>
      <c r="D183" s="118">
        <v>515</v>
      </c>
      <c r="E183" s="108">
        <f t="shared" si="5"/>
        <v>98.84615384615385</v>
      </c>
      <c r="F183" s="119"/>
    </row>
    <row r="184" spans="1:6" ht="14.25">
      <c r="A184" s="116" t="s">
        <v>156</v>
      </c>
      <c r="B184" s="117">
        <v>100</v>
      </c>
      <c r="C184" s="117">
        <v>0</v>
      </c>
      <c r="D184" s="118">
        <v>0</v>
      </c>
      <c r="E184" s="108">
        <f t="shared" si="5"/>
        <v>0</v>
      </c>
      <c r="F184" s="119"/>
    </row>
    <row r="185" spans="1:6" ht="14.25">
      <c r="A185" s="121" t="s">
        <v>157</v>
      </c>
      <c r="B185" s="117">
        <f>SUM(B186:B187)</f>
        <v>20</v>
      </c>
      <c r="C185" s="117">
        <f>SUM(C186:C187)</f>
        <v>13</v>
      </c>
      <c r="D185" s="118">
        <f>SUM(D186:D187)</f>
        <v>13</v>
      </c>
      <c r="E185" s="108">
        <f t="shared" si="5"/>
        <v>65</v>
      </c>
      <c r="F185" s="119"/>
    </row>
    <row r="186" spans="1:6" ht="14.25">
      <c r="A186" s="116" t="s">
        <v>158</v>
      </c>
      <c r="B186" s="117">
        <v>10</v>
      </c>
      <c r="C186" s="117">
        <v>3</v>
      </c>
      <c r="D186" s="118">
        <v>3</v>
      </c>
      <c r="E186" s="108">
        <f t="shared" si="5"/>
        <v>30</v>
      </c>
      <c r="F186" s="119"/>
    </row>
    <row r="187" spans="1:6" ht="14.25">
      <c r="A187" s="116" t="s">
        <v>159</v>
      </c>
      <c r="B187" s="117">
        <v>10</v>
      </c>
      <c r="C187" s="117">
        <v>10</v>
      </c>
      <c r="D187" s="118">
        <v>10</v>
      </c>
      <c r="E187" s="108">
        <f t="shared" si="5"/>
        <v>100</v>
      </c>
      <c r="F187" s="119"/>
    </row>
    <row r="188" spans="1:6" ht="14.25">
      <c r="A188" s="121" t="s">
        <v>160</v>
      </c>
      <c r="B188" s="117">
        <f>SUM(B189:B191)</f>
        <v>954</v>
      </c>
      <c r="C188" s="117">
        <f>SUM(C189:C191)</f>
        <v>1038</v>
      </c>
      <c r="D188" s="118">
        <f>SUM(D189:D191)</f>
        <v>978</v>
      </c>
      <c r="E188" s="108">
        <f aca="true" t="shared" si="6" ref="E188:E239">C188/B188*100</f>
        <v>108.80503144654088</v>
      </c>
      <c r="F188" s="119"/>
    </row>
    <row r="189" spans="1:6" ht="14.25">
      <c r="A189" s="116" t="s">
        <v>161</v>
      </c>
      <c r="B189" s="117">
        <v>10</v>
      </c>
      <c r="C189" s="117">
        <v>0</v>
      </c>
      <c r="D189" s="118">
        <v>0</v>
      </c>
      <c r="E189" s="108">
        <f t="shared" si="6"/>
        <v>0</v>
      </c>
      <c r="F189" s="119"/>
    </row>
    <row r="190" spans="1:6" ht="14.25">
      <c r="A190" s="116" t="s">
        <v>162</v>
      </c>
      <c r="B190" s="117">
        <v>944</v>
      </c>
      <c r="C190" s="117">
        <v>978</v>
      </c>
      <c r="D190" s="118">
        <v>978</v>
      </c>
      <c r="E190" s="108">
        <f t="shared" si="6"/>
        <v>103.60169491525424</v>
      </c>
      <c r="F190" s="119"/>
    </row>
    <row r="191" spans="1:6" ht="14.25">
      <c r="A191" s="116" t="s">
        <v>163</v>
      </c>
      <c r="B191" s="117">
        <v>0</v>
      </c>
      <c r="C191" s="117">
        <v>60</v>
      </c>
      <c r="D191" s="118">
        <v>0</v>
      </c>
      <c r="E191" s="108"/>
      <c r="F191" s="119"/>
    </row>
    <row r="192" spans="1:6" ht="14.25">
      <c r="A192" s="121" t="s">
        <v>164</v>
      </c>
      <c r="B192" s="117">
        <f>SUM(B193:B194)</f>
        <v>45</v>
      </c>
      <c r="C192" s="117">
        <f>SUM(C193:C194)</f>
        <v>84</v>
      </c>
      <c r="D192" s="118">
        <f>SUM(D193:D194)</f>
        <v>0</v>
      </c>
      <c r="E192" s="108">
        <f t="shared" si="6"/>
        <v>186.66666666666666</v>
      </c>
      <c r="F192" s="119"/>
    </row>
    <row r="193" spans="1:6" ht="14.25">
      <c r="A193" s="121" t="s">
        <v>165</v>
      </c>
      <c r="B193" s="117">
        <v>45</v>
      </c>
      <c r="C193" s="117">
        <v>0</v>
      </c>
      <c r="D193" s="118">
        <v>0</v>
      </c>
      <c r="E193" s="108">
        <f t="shared" si="6"/>
        <v>0</v>
      </c>
      <c r="F193" s="119"/>
    </row>
    <row r="194" spans="1:6" ht="14.25">
      <c r="A194" s="121" t="s">
        <v>166</v>
      </c>
      <c r="B194" s="117">
        <v>0</v>
      </c>
      <c r="C194" s="117">
        <v>84</v>
      </c>
      <c r="D194" s="118">
        <v>0</v>
      </c>
      <c r="E194" s="108"/>
      <c r="F194" s="119"/>
    </row>
    <row r="195" spans="1:7" ht="14.25">
      <c r="A195" s="120" t="s">
        <v>167</v>
      </c>
      <c r="B195" s="119">
        <f>B196+B204+B210+B219+B222+B229+B235+B241+B249+B252+B255+B258+B260+B269+B273+B264</f>
        <v>25300</v>
      </c>
      <c r="C195" s="117">
        <f>C196+C204+C210+C219+C222+C229+C235+C241+C249+C252+C255+C258+C260+C269+C273+C264</f>
        <v>29646</v>
      </c>
      <c r="D195" s="118">
        <f>D196+D204+D210+D219+D222+D229+D235+D241+D249+D252+D255+D258+D260+D269+D273+D264</f>
        <v>23747</v>
      </c>
      <c r="E195" s="108">
        <f t="shared" si="6"/>
        <v>117.17786561264822</v>
      </c>
      <c r="F195" s="119"/>
      <c r="G195" s="113">
        <v>25735</v>
      </c>
    </row>
    <row r="196" spans="1:6" ht="13.5" customHeight="1">
      <c r="A196" s="121" t="s">
        <v>168</v>
      </c>
      <c r="B196" s="117">
        <f>SUM(B197:B203)</f>
        <v>1644</v>
      </c>
      <c r="C196" s="117">
        <f>SUM(C197:C203)</f>
        <v>1515</v>
      </c>
      <c r="D196" s="118">
        <f>SUM(D197:D203)</f>
        <v>1515</v>
      </c>
      <c r="E196" s="108">
        <f t="shared" si="6"/>
        <v>92.15328467153284</v>
      </c>
      <c r="F196" s="119"/>
    </row>
    <row r="197" spans="1:6" ht="14.25">
      <c r="A197" s="121" t="s">
        <v>40</v>
      </c>
      <c r="B197" s="117">
        <v>240</v>
      </c>
      <c r="C197" s="117">
        <v>225</v>
      </c>
      <c r="D197" s="118">
        <v>225</v>
      </c>
      <c r="E197" s="108">
        <f t="shared" si="6"/>
        <v>93.75</v>
      </c>
      <c r="F197" s="119"/>
    </row>
    <row r="198" spans="1:6" ht="14.25">
      <c r="A198" s="121" t="s">
        <v>41</v>
      </c>
      <c r="B198" s="107">
        <v>0</v>
      </c>
      <c r="C198" s="117">
        <v>77</v>
      </c>
      <c r="D198" s="118">
        <v>77</v>
      </c>
      <c r="E198" s="108"/>
      <c r="F198" s="119"/>
    </row>
    <row r="199" spans="1:6" ht="14.25">
      <c r="A199" s="121" t="s">
        <v>169</v>
      </c>
      <c r="B199" s="117">
        <v>110</v>
      </c>
      <c r="C199" s="117">
        <v>139</v>
      </c>
      <c r="D199" s="118">
        <v>139</v>
      </c>
      <c r="E199" s="108">
        <f t="shared" si="6"/>
        <v>126.36363636363637</v>
      </c>
      <c r="F199" s="119"/>
    </row>
    <row r="200" spans="1:6" ht="14.25">
      <c r="A200" s="121" t="s">
        <v>170</v>
      </c>
      <c r="B200" s="117">
        <v>821</v>
      </c>
      <c r="C200" s="117">
        <v>731</v>
      </c>
      <c r="D200" s="118">
        <v>731</v>
      </c>
      <c r="E200" s="108">
        <f t="shared" si="6"/>
        <v>89.03775883069429</v>
      </c>
      <c r="F200" s="119"/>
    </row>
    <row r="201" spans="1:6" ht="14.25">
      <c r="A201" s="121" t="s">
        <v>171</v>
      </c>
      <c r="B201" s="117">
        <v>1</v>
      </c>
      <c r="C201" s="117">
        <v>0</v>
      </c>
      <c r="D201" s="118">
        <v>0</v>
      </c>
      <c r="E201" s="108">
        <f t="shared" si="6"/>
        <v>0</v>
      </c>
      <c r="F201" s="119"/>
    </row>
    <row r="202" spans="1:6" ht="14.25">
      <c r="A202" s="121" t="s">
        <v>172</v>
      </c>
      <c r="B202" s="117">
        <v>60</v>
      </c>
      <c r="C202" s="117">
        <v>57</v>
      </c>
      <c r="D202" s="118">
        <v>57</v>
      </c>
      <c r="E202" s="108">
        <f t="shared" si="6"/>
        <v>95</v>
      </c>
      <c r="F202" s="119"/>
    </row>
    <row r="203" spans="1:6" ht="14.25">
      <c r="A203" s="121" t="s">
        <v>173</v>
      </c>
      <c r="B203" s="117">
        <v>412</v>
      </c>
      <c r="C203" s="117">
        <v>286</v>
      </c>
      <c r="D203" s="118">
        <v>286</v>
      </c>
      <c r="E203" s="108">
        <f t="shared" si="6"/>
        <v>69.41747572815534</v>
      </c>
      <c r="F203" s="119"/>
    </row>
    <row r="204" spans="1:6" ht="14.25">
      <c r="A204" s="121" t="s">
        <v>174</v>
      </c>
      <c r="B204" s="117">
        <f>SUM(B205:B209)</f>
        <v>406</v>
      </c>
      <c r="C204" s="117">
        <f>SUM(C205:C209)</f>
        <v>320</v>
      </c>
      <c r="D204" s="118">
        <f>SUM(D205:D209)</f>
        <v>320</v>
      </c>
      <c r="E204" s="108">
        <f t="shared" si="6"/>
        <v>78.81773399014779</v>
      </c>
      <c r="F204" s="119"/>
    </row>
    <row r="205" spans="1:6" ht="14.25">
      <c r="A205" s="121" t="s">
        <v>40</v>
      </c>
      <c r="B205" s="117">
        <v>136</v>
      </c>
      <c r="C205" s="117">
        <v>122</v>
      </c>
      <c r="D205" s="118">
        <v>122</v>
      </c>
      <c r="E205" s="108">
        <f t="shared" si="6"/>
        <v>89.70588235294117</v>
      </c>
      <c r="F205" s="119"/>
    </row>
    <row r="206" spans="1:6" ht="14.25">
      <c r="A206" s="121" t="s">
        <v>175</v>
      </c>
      <c r="B206" s="117">
        <v>8</v>
      </c>
      <c r="C206" s="117">
        <v>0</v>
      </c>
      <c r="D206" s="118">
        <v>0</v>
      </c>
      <c r="E206" s="108">
        <f t="shared" si="6"/>
        <v>0</v>
      </c>
      <c r="F206" s="119"/>
    </row>
    <row r="207" spans="1:6" ht="14.25">
      <c r="A207" s="121" t="s">
        <v>176</v>
      </c>
      <c r="B207" s="117">
        <v>41</v>
      </c>
      <c r="C207" s="117">
        <v>3</v>
      </c>
      <c r="D207" s="118">
        <v>3</v>
      </c>
      <c r="E207" s="108">
        <f t="shared" si="6"/>
        <v>7.317073170731707</v>
      </c>
      <c r="F207" s="119"/>
    </row>
    <row r="208" spans="1:6" ht="14.25">
      <c r="A208" s="121" t="s">
        <v>177</v>
      </c>
      <c r="B208" s="117">
        <v>10</v>
      </c>
      <c r="C208" s="117">
        <v>23</v>
      </c>
      <c r="D208" s="118">
        <v>23</v>
      </c>
      <c r="E208" s="108">
        <f t="shared" si="6"/>
        <v>229.99999999999997</v>
      </c>
      <c r="F208" s="119"/>
    </row>
    <row r="209" spans="1:6" ht="14.25">
      <c r="A209" s="121" t="s">
        <v>178</v>
      </c>
      <c r="B209" s="117">
        <v>211</v>
      </c>
      <c r="C209" s="117">
        <v>172</v>
      </c>
      <c r="D209" s="118">
        <v>172</v>
      </c>
      <c r="E209" s="108">
        <f t="shared" si="6"/>
        <v>81.51658767772511</v>
      </c>
      <c r="F209" s="119"/>
    </row>
    <row r="210" spans="1:6" ht="14.25">
      <c r="A210" s="121" t="s">
        <v>179</v>
      </c>
      <c r="B210" s="117">
        <f>SUM(B213:B218)</f>
        <v>11837</v>
      </c>
      <c r="C210" s="117">
        <f>SUM(C211:C218)</f>
        <v>16569</v>
      </c>
      <c r="D210" s="118">
        <f>SUM(D211:D218)</f>
        <v>16569</v>
      </c>
      <c r="E210" s="108">
        <f t="shared" si="6"/>
        <v>139.97634535777647</v>
      </c>
      <c r="F210" s="119"/>
    </row>
    <row r="211" spans="1:6" ht="14.25">
      <c r="A211" s="121" t="s">
        <v>180</v>
      </c>
      <c r="B211" s="107">
        <v>0</v>
      </c>
      <c r="C211" s="117">
        <v>13</v>
      </c>
      <c r="D211" s="118">
        <v>13</v>
      </c>
      <c r="E211" s="108"/>
      <c r="F211" s="119"/>
    </row>
    <row r="212" spans="1:6" ht="14.25">
      <c r="A212" s="121" t="s">
        <v>181</v>
      </c>
      <c r="B212" s="107">
        <v>0</v>
      </c>
      <c r="C212" s="117">
        <v>3</v>
      </c>
      <c r="D212" s="118">
        <v>3</v>
      </c>
      <c r="E212" s="108"/>
      <c r="F212" s="119"/>
    </row>
    <row r="213" spans="1:6" ht="14.25">
      <c r="A213" s="121" t="s">
        <v>182</v>
      </c>
      <c r="B213" s="117">
        <v>309</v>
      </c>
      <c r="C213" s="117">
        <v>316</v>
      </c>
      <c r="D213" s="118">
        <v>316</v>
      </c>
      <c r="E213" s="108">
        <f t="shared" si="6"/>
        <v>102.2653721682848</v>
      </c>
      <c r="F213" s="119"/>
    </row>
    <row r="214" spans="1:6" ht="14.25">
      <c r="A214" s="121" t="s">
        <v>183</v>
      </c>
      <c r="B214" s="117">
        <v>5720</v>
      </c>
      <c r="C214" s="117">
        <v>5475</v>
      </c>
      <c r="D214" s="118">
        <v>5475</v>
      </c>
      <c r="E214" s="108">
        <f t="shared" si="6"/>
        <v>95.71678321678321</v>
      </c>
      <c r="F214" s="119"/>
    </row>
    <row r="215" spans="1:6" ht="14.25">
      <c r="A215" s="121" t="s">
        <v>184</v>
      </c>
      <c r="B215" s="117">
        <v>2872</v>
      </c>
      <c r="C215" s="117">
        <v>2714</v>
      </c>
      <c r="D215" s="118">
        <v>2714</v>
      </c>
      <c r="E215" s="108">
        <f t="shared" si="6"/>
        <v>94.49860724233984</v>
      </c>
      <c r="F215" s="119"/>
    </row>
    <row r="216" spans="1:6" ht="14.25">
      <c r="A216" s="121" t="s">
        <v>185</v>
      </c>
      <c r="B216" s="117">
        <v>2386</v>
      </c>
      <c r="C216" s="117">
        <v>7591</v>
      </c>
      <c r="D216" s="118">
        <v>7591</v>
      </c>
      <c r="E216" s="108">
        <f t="shared" si="6"/>
        <v>318.14752724224644</v>
      </c>
      <c r="F216" s="119"/>
    </row>
    <row r="217" spans="1:6" ht="14.25">
      <c r="A217" s="121" t="s">
        <v>186</v>
      </c>
      <c r="B217" s="107">
        <v>0</v>
      </c>
      <c r="C217" s="117">
        <v>7</v>
      </c>
      <c r="D217" s="118">
        <v>7</v>
      </c>
      <c r="E217" s="108"/>
      <c r="F217" s="119"/>
    </row>
    <row r="218" spans="1:6" ht="14.25">
      <c r="A218" s="121" t="s">
        <v>187</v>
      </c>
      <c r="B218" s="117">
        <v>550</v>
      </c>
      <c r="C218" s="117">
        <v>450</v>
      </c>
      <c r="D218" s="118">
        <v>450</v>
      </c>
      <c r="E218" s="108">
        <f t="shared" si="6"/>
        <v>81.81818181818183</v>
      </c>
      <c r="F218" s="119"/>
    </row>
    <row r="219" spans="1:6" ht="14.25">
      <c r="A219" s="121" t="s">
        <v>188</v>
      </c>
      <c r="B219" s="117">
        <f>SUM(B220:B221)</f>
        <v>562</v>
      </c>
      <c r="C219" s="117">
        <f>SUM(C220:C221)</f>
        <v>1050</v>
      </c>
      <c r="D219" s="118">
        <f>SUM(D220:D221)</f>
        <v>600</v>
      </c>
      <c r="E219" s="108">
        <f t="shared" si="6"/>
        <v>186.83274021352315</v>
      </c>
      <c r="F219" s="119"/>
    </row>
    <row r="220" spans="1:6" ht="14.25">
      <c r="A220" s="121" t="s">
        <v>189</v>
      </c>
      <c r="B220" s="117">
        <v>145</v>
      </c>
      <c r="C220" s="117">
        <v>600</v>
      </c>
      <c r="D220" s="118">
        <v>600</v>
      </c>
      <c r="E220" s="108">
        <f t="shared" si="6"/>
        <v>413.7931034482759</v>
      </c>
      <c r="F220" s="119"/>
    </row>
    <row r="221" spans="1:6" ht="14.25">
      <c r="A221" s="121" t="s">
        <v>190</v>
      </c>
      <c r="B221" s="117">
        <v>417</v>
      </c>
      <c r="C221" s="117">
        <v>450</v>
      </c>
      <c r="D221" s="118"/>
      <c r="E221" s="108">
        <f t="shared" si="6"/>
        <v>107.91366906474819</v>
      </c>
      <c r="F221" s="119"/>
    </row>
    <row r="222" spans="1:6" ht="14.25">
      <c r="A222" s="121" t="s">
        <v>191</v>
      </c>
      <c r="B222" s="117">
        <f>SUM(B223:B228)</f>
        <v>2881</v>
      </c>
      <c r="C222" s="117">
        <f>SUM(C223:C228)</f>
        <v>2428</v>
      </c>
      <c r="D222" s="118">
        <f>SUM(D223:D228)</f>
        <v>1413</v>
      </c>
      <c r="E222" s="108">
        <f t="shared" si="6"/>
        <v>84.27629295383548</v>
      </c>
      <c r="F222" s="119"/>
    </row>
    <row r="223" spans="1:6" ht="14.25">
      <c r="A223" s="121" t="s">
        <v>192</v>
      </c>
      <c r="B223" s="117">
        <v>600</v>
      </c>
      <c r="C223" s="117">
        <v>550</v>
      </c>
      <c r="D223" s="118">
        <v>550</v>
      </c>
      <c r="E223" s="108">
        <f t="shared" si="6"/>
        <v>91.66666666666666</v>
      </c>
      <c r="F223" s="119"/>
    </row>
    <row r="224" spans="1:6" ht="14.25">
      <c r="A224" s="121" t="s">
        <v>193</v>
      </c>
      <c r="B224" s="117">
        <v>12</v>
      </c>
      <c r="C224" s="117">
        <v>0</v>
      </c>
      <c r="D224" s="118">
        <v>0</v>
      </c>
      <c r="E224" s="108">
        <f t="shared" si="6"/>
        <v>0</v>
      </c>
      <c r="F224" s="119"/>
    </row>
    <row r="225" spans="1:6" ht="14.25">
      <c r="A225" s="121" t="s">
        <v>194</v>
      </c>
      <c r="B225" s="117">
        <v>94</v>
      </c>
      <c r="C225" s="117">
        <v>71</v>
      </c>
      <c r="D225" s="118">
        <v>71</v>
      </c>
      <c r="E225" s="108">
        <f t="shared" si="6"/>
        <v>75.53191489361703</v>
      </c>
      <c r="F225" s="119"/>
    </row>
    <row r="226" spans="1:6" ht="14.25">
      <c r="A226" s="121" t="s">
        <v>195</v>
      </c>
      <c r="B226" s="117">
        <v>18</v>
      </c>
      <c r="C226" s="117">
        <v>18</v>
      </c>
      <c r="D226" s="118">
        <v>18</v>
      </c>
      <c r="E226" s="108">
        <f t="shared" si="6"/>
        <v>100</v>
      </c>
      <c r="F226" s="119"/>
    </row>
    <row r="227" spans="1:6" ht="14.25">
      <c r="A227" s="121" t="s">
        <v>196</v>
      </c>
      <c r="B227" s="117">
        <v>495</v>
      </c>
      <c r="C227" s="117">
        <v>481</v>
      </c>
      <c r="D227" s="118">
        <v>481</v>
      </c>
      <c r="E227" s="108">
        <f t="shared" si="6"/>
        <v>97.17171717171718</v>
      </c>
      <c r="F227" s="119"/>
    </row>
    <row r="228" spans="1:6" ht="14.25">
      <c r="A228" s="121" t="s">
        <v>197</v>
      </c>
      <c r="B228" s="117">
        <v>1662</v>
      </c>
      <c r="C228" s="117">
        <v>1308</v>
      </c>
      <c r="D228" s="118">
        <v>293</v>
      </c>
      <c r="E228" s="108">
        <f t="shared" si="6"/>
        <v>78.70036101083032</v>
      </c>
      <c r="F228" s="119"/>
    </row>
    <row r="229" spans="1:6" ht="14.25">
      <c r="A229" s="121" t="s">
        <v>198</v>
      </c>
      <c r="B229" s="117">
        <f>SUM(B230:B234)</f>
        <v>1156</v>
      </c>
      <c r="C229" s="117">
        <f>SUM(C230:C234)</f>
        <v>165</v>
      </c>
      <c r="D229" s="118">
        <f>SUM(D230:D234)</f>
        <v>155</v>
      </c>
      <c r="E229" s="108">
        <f t="shared" si="6"/>
        <v>14.273356401384083</v>
      </c>
      <c r="F229" s="119"/>
    </row>
    <row r="230" spans="1:6" ht="14.25">
      <c r="A230" s="121" t="s">
        <v>199</v>
      </c>
      <c r="B230" s="117">
        <v>137</v>
      </c>
      <c r="C230" s="117">
        <v>0</v>
      </c>
      <c r="D230" s="118">
        <v>0</v>
      </c>
      <c r="E230" s="108">
        <f t="shared" si="6"/>
        <v>0</v>
      </c>
      <c r="F230" s="119"/>
    </row>
    <row r="231" spans="1:6" ht="14.25">
      <c r="A231" s="121" t="s">
        <v>200</v>
      </c>
      <c r="B231" s="117">
        <v>1</v>
      </c>
      <c r="C231" s="117">
        <v>0</v>
      </c>
      <c r="D231" s="118">
        <v>0</v>
      </c>
      <c r="E231" s="108">
        <f t="shared" si="6"/>
        <v>0</v>
      </c>
      <c r="F231" s="119"/>
    </row>
    <row r="232" spans="1:6" ht="14.25">
      <c r="A232" s="121" t="s">
        <v>201</v>
      </c>
      <c r="B232" s="117">
        <v>88</v>
      </c>
      <c r="C232" s="117">
        <v>80</v>
      </c>
      <c r="D232" s="118">
        <v>80</v>
      </c>
      <c r="E232" s="108">
        <f t="shared" si="6"/>
        <v>90.9090909090909</v>
      </c>
      <c r="F232" s="119"/>
    </row>
    <row r="233" spans="1:6" ht="14.25">
      <c r="A233" s="121" t="s">
        <v>202</v>
      </c>
      <c r="B233" s="117">
        <v>75</v>
      </c>
      <c r="C233" s="117">
        <v>75</v>
      </c>
      <c r="D233" s="118">
        <v>75</v>
      </c>
      <c r="E233" s="108">
        <f t="shared" si="6"/>
        <v>100</v>
      </c>
      <c r="F233" s="119"/>
    </row>
    <row r="234" spans="1:6" ht="14.25">
      <c r="A234" s="121" t="s">
        <v>203</v>
      </c>
      <c r="B234" s="117">
        <v>855</v>
      </c>
      <c r="C234" s="117">
        <v>10</v>
      </c>
      <c r="D234" s="118"/>
      <c r="E234" s="108">
        <f t="shared" si="6"/>
        <v>1.1695906432748537</v>
      </c>
      <c r="F234" s="119"/>
    </row>
    <row r="235" spans="1:6" ht="14.25">
      <c r="A235" s="121" t="s">
        <v>204</v>
      </c>
      <c r="B235" s="117">
        <f>SUM(B236:B240)</f>
        <v>121</v>
      </c>
      <c r="C235" s="117">
        <f>SUM(C236:C240)</f>
        <v>112</v>
      </c>
      <c r="D235" s="118">
        <f>SUM(D236:D240)</f>
        <v>112</v>
      </c>
      <c r="E235" s="108">
        <f t="shared" si="6"/>
        <v>92.56198347107438</v>
      </c>
      <c r="F235" s="119"/>
    </row>
    <row r="236" spans="1:6" ht="14.25">
      <c r="A236" s="121" t="s">
        <v>205</v>
      </c>
      <c r="B236" s="117">
        <v>1</v>
      </c>
      <c r="C236" s="117">
        <v>0</v>
      </c>
      <c r="D236" s="118">
        <v>0</v>
      </c>
      <c r="E236" s="108">
        <f t="shared" si="6"/>
        <v>0</v>
      </c>
      <c r="F236" s="119"/>
    </row>
    <row r="237" spans="1:6" ht="14.25">
      <c r="A237" s="121" t="s">
        <v>206</v>
      </c>
      <c r="B237" s="117">
        <v>115</v>
      </c>
      <c r="C237" s="117">
        <v>19</v>
      </c>
      <c r="D237" s="118">
        <v>19</v>
      </c>
      <c r="E237" s="108">
        <f t="shared" si="6"/>
        <v>16.52173913043478</v>
      </c>
      <c r="F237" s="119"/>
    </row>
    <row r="238" spans="1:6" ht="14.25">
      <c r="A238" s="121" t="s">
        <v>207</v>
      </c>
      <c r="B238" s="117">
        <v>5</v>
      </c>
      <c r="C238" s="117">
        <v>10</v>
      </c>
      <c r="D238" s="118">
        <v>10</v>
      </c>
      <c r="E238" s="108">
        <f t="shared" si="6"/>
        <v>200</v>
      </c>
      <c r="F238" s="119"/>
    </row>
    <row r="239" spans="1:6" ht="14.25">
      <c r="A239" s="121" t="s">
        <v>208</v>
      </c>
      <c r="B239" s="107">
        <v>0</v>
      </c>
      <c r="C239" s="117">
        <v>82</v>
      </c>
      <c r="D239" s="118">
        <v>82</v>
      </c>
      <c r="E239" s="108"/>
      <c r="F239" s="119"/>
    </row>
    <row r="240" spans="1:6" ht="14.25">
      <c r="A240" s="121" t="s">
        <v>209</v>
      </c>
      <c r="B240" s="117">
        <v>0</v>
      </c>
      <c r="C240" s="117">
        <v>1</v>
      </c>
      <c r="D240" s="118">
        <v>1</v>
      </c>
      <c r="E240" s="108"/>
      <c r="F240" s="119"/>
    </row>
    <row r="241" spans="1:6" ht="14.25">
      <c r="A241" s="121" t="s">
        <v>210</v>
      </c>
      <c r="B241" s="117">
        <f>SUM(B242:B248)</f>
        <v>439</v>
      </c>
      <c r="C241" s="117">
        <f>SUM(C242:C248)</f>
        <v>501</v>
      </c>
      <c r="D241" s="118">
        <f>SUM(D242:D248)</f>
        <v>475</v>
      </c>
      <c r="E241" s="108">
        <f aca="true" t="shared" si="7" ref="E241:E250">C241/B241*100</f>
        <v>114.12300683371299</v>
      </c>
      <c r="F241" s="119"/>
    </row>
    <row r="242" spans="1:6" ht="14.25">
      <c r="A242" s="121" t="s">
        <v>40</v>
      </c>
      <c r="B242" s="117">
        <v>113</v>
      </c>
      <c r="C242" s="117">
        <v>119</v>
      </c>
      <c r="D242" s="118">
        <v>119</v>
      </c>
      <c r="E242" s="108">
        <f t="shared" si="7"/>
        <v>105.30973451327435</v>
      </c>
      <c r="F242" s="119"/>
    </row>
    <row r="243" spans="1:6" ht="14.25">
      <c r="A243" s="121" t="s">
        <v>41</v>
      </c>
      <c r="B243" s="117">
        <v>51</v>
      </c>
      <c r="C243" s="117">
        <v>44</v>
      </c>
      <c r="D243" s="118">
        <v>44</v>
      </c>
      <c r="E243" s="108">
        <f t="shared" si="7"/>
        <v>86.27450980392157</v>
      </c>
      <c r="F243" s="119"/>
    </row>
    <row r="244" spans="1:6" ht="14.25">
      <c r="A244" s="121" t="s">
        <v>211</v>
      </c>
      <c r="B244" s="117">
        <v>20</v>
      </c>
      <c r="C244" s="117">
        <v>12</v>
      </c>
      <c r="D244" s="118">
        <v>12</v>
      </c>
      <c r="E244" s="108">
        <f t="shared" si="7"/>
        <v>60</v>
      </c>
      <c r="F244" s="119"/>
    </row>
    <row r="245" spans="1:6" ht="14.25">
      <c r="A245" s="121" t="s">
        <v>212</v>
      </c>
      <c r="B245" s="117">
        <v>15</v>
      </c>
      <c r="C245" s="117">
        <v>14</v>
      </c>
      <c r="D245" s="118">
        <v>14</v>
      </c>
      <c r="E245" s="108">
        <f t="shared" si="7"/>
        <v>93.33333333333333</v>
      </c>
      <c r="F245" s="119"/>
    </row>
    <row r="246" spans="1:6" ht="14.25">
      <c r="A246" s="121" t="s">
        <v>213</v>
      </c>
      <c r="B246" s="117">
        <v>1</v>
      </c>
      <c r="C246" s="117">
        <v>2</v>
      </c>
      <c r="D246" s="118">
        <v>2</v>
      </c>
      <c r="E246" s="108">
        <f t="shared" si="7"/>
        <v>200</v>
      </c>
      <c r="F246" s="119"/>
    </row>
    <row r="247" spans="1:6" ht="14.25">
      <c r="A247" s="121" t="s">
        <v>214</v>
      </c>
      <c r="B247" s="117">
        <v>114</v>
      </c>
      <c r="C247" s="117">
        <v>198</v>
      </c>
      <c r="D247" s="118">
        <v>198</v>
      </c>
      <c r="E247" s="108">
        <f t="shared" si="7"/>
        <v>173.6842105263158</v>
      </c>
      <c r="F247" s="119"/>
    </row>
    <row r="248" spans="1:6" ht="14.25">
      <c r="A248" s="121" t="s">
        <v>215</v>
      </c>
      <c r="B248" s="117">
        <v>125</v>
      </c>
      <c r="C248" s="117">
        <v>112</v>
      </c>
      <c r="D248" s="118">
        <v>86</v>
      </c>
      <c r="E248" s="108">
        <f t="shared" si="7"/>
        <v>89.60000000000001</v>
      </c>
      <c r="F248" s="119"/>
    </row>
    <row r="249" spans="1:6" ht="14.25">
      <c r="A249" s="121" t="s">
        <v>216</v>
      </c>
      <c r="B249" s="117">
        <f>SUM(B250:B251)</f>
        <v>26</v>
      </c>
      <c r="C249" s="117">
        <f>SUM(C250:C251)</f>
        <v>26</v>
      </c>
      <c r="D249" s="118">
        <f>SUM(D250:D251)</f>
        <v>26</v>
      </c>
      <c r="E249" s="108">
        <f t="shared" si="7"/>
        <v>100</v>
      </c>
      <c r="F249" s="119"/>
    </row>
    <row r="250" spans="1:6" ht="14.25">
      <c r="A250" s="121" t="s">
        <v>40</v>
      </c>
      <c r="B250" s="117">
        <v>10</v>
      </c>
      <c r="C250" s="117">
        <v>10</v>
      </c>
      <c r="D250" s="118">
        <v>10</v>
      </c>
      <c r="E250" s="108">
        <f t="shared" si="7"/>
        <v>100</v>
      </c>
      <c r="F250" s="119"/>
    </row>
    <row r="251" spans="1:6" ht="14.25">
      <c r="A251" s="121" t="s">
        <v>217</v>
      </c>
      <c r="B251" s="117">
        <v>16</v>
      </c>
      <c r="C251" s="117">
        <v>16</v>
      </c>
      <c r="D251" s="118">
        <v>16</v>
      </c>
      <c r="E251" s="108">
        <f aca="true" t="shared" si="8" ref="E251:E301">C251/B251*100</f>
        <v>100</v>
      </c>
      <c r="F251" s="119"/>
    </row>
    <row r="252" spans="1:6" ht="14.25">
      <c r="A252" s="121" t="s">
        <v>218</v>
      </c>
      <c r="B252" s="117">
        <f>SUM(B253:B254)</f>
        <v>30</v>
      </c>
      <c r="C252" s="117">
        <f>SUM(C253:C254)</f>
        <v>10</v>
      </c>
      <c r="D252" s="118">
        <f>SUM(D253:D254)</f>
        <v>10</v>
      </c>
      <c r="E252" s="108">
        <f t="shared" si="8"/>
        <v>33.33333333333333</v>
      </c>
      <c r="F252" s="119"/>
    </row>
    <row r="253" spans="1:6" ht="14.25">
      <c r="A253" s="121" t="s">
        <v>219</v>
      </c>
      <c r="B253" s="117">
        <v>10</v>
      </c>
      <c r="C253" s="117">
        <v>5</v>
      </c>
      <c r="D253" s="118">
        <v>5</v>
      </c>
      <c r="E253" s="108">
        <f t="shared" si="8"/>
        <v>50</v>
      </c>
      <c r="F253" s="119"/>
    </row>
    <row r="254" spans="1:6" ht="14.25">
      <c r="A254" s="121" t="s">
        <v>220</v>
      </c>
      <c r="B254" s="117">
        <v>20</v>
      </c>
      <c r="C254" s="117">
        <v>5</v>
      </c>
      <c r="D254" s="118">
        <v>5</v>
      </c>
      <c r="E254" s="108">
        <f t="shared" si="8"/>
        <v>25</v>
      </c>
      <c r="F254" s="119"/>
    </row>
    <row r="255" spans="1:6" ht="14.25">
      <c r="A255" s="122" t="s">
        <v>221</v>
      </c>
      <c r="B255" s="117">
        <f>SUM(B256:B257)</f>
        <v>49</v>
      </c>
      <c r="C255" s="117">
        <f>SUM(C256:C257)</f>
        <v>48</v>
      </c>
      <c r="D255" s="118">
        <f>SUM(D256:D257)</f>
        <v>48</v>
      </c>
      <c r="E255" s="108">
        <f t="shared" si="8"/>
        <v>97.95918367346938</v>
      </c>
      <c r="F255" s="119"/>
    </row>
    <row r="256" spans="1:6" ht="14.25">
      <c r="A256" s="122" t="s">
        <v>222</v>
      </c>
      <c r="B256" s="117">
        <v>40</v>
      </c>
      <c r="C256" s="117">
        <v>40</v>
      </c>
      <c r="D256" s="118">
        <v>40</v>
      </c>
      <c r="E256" s="108">
        <f t="shared" si="8"/>
        <v>100</v>
      </c>
      <c r="F256" s="119"/>
    </row>
    <row r="257" spans="1:6" ht="14.25">
      <c r="A257" s="122" t="s">
        <v>223</v>
      </c>
      <c r="B257" s="117">
        <v>9</v>
      </c>
      <c r="C257" s="117">
        <v>8</v>
      </c>
      <c r="D257" s="118">
        <v>8</v>
      </c>
      <c r="E257" s="108">
        <f t="shared" si="8"/>
        <v>88.88888888888889</v>
      </c>
      <c r="F257" s="119"/>
    </row>
    <row r="258" spans="1:6" ht="14.25">
      <c r="A258" s="121" t="s">
        <v>224</v>
      </c>
      <c r="B258" s="117">
        <f>SUM(B259)</f>
        <v>166</v>
      </c>
      <c r="C258" s="117">
        <f>SUM(C259)</f>
        <v>50</v>
      </c>
      <c r="D258" s="118">
        <f>SUM(D259)</f>
        <v>50</v>
      </c>
      <c r="E258" s="108">
        <f t="shared" si="8"/>
        <v>30.120481927710845</v>
      </c>
      <c r="F258" s="119"/>
    </row>
    <row r="259" spans="1:6" ht="14.25">
      <c r="A259" s="121" t="s">
        <v>225</v>
      </c>
      <c r="B259" s="117">
        <v>166</v>
      </c>
      <c r="C259" s="117">
        <v>50</v>
      </c>
      <c r="D259" s="118">
        <v>50</v>
      </c>
      <c r="E259" s="108">
        <f t="shared" si="8"/>
        <v>30.120481927710845</v>
      </c>
      <c r="F259" s="119"/>
    </row>
    <row r="260" spans="1:6" ht="14.25">
      <c r="A260" s="122" t="s">
        <v>226</v>
      </c>
      <c r="B260" s="117">
        <f>SUM(B261:B263)</f>
        <v>5539</v>
      </c>
      <c r="C260" s="117">
        <f>SUM(C261:C263)</f>
        <v>6107</v>
      </c>
      <c r="D260" s="118">
        <f>SUM(D261:D263)</f>
        <v>1920</v>
      </c>
      <c r="E260" s="108">
        <f t="shared" si="8"/>
        <v>110.25455858458206</v>
      </c>
      <c r="F260" s="119"/>
    </row>
    <row r="261" spans="1:6" ht="14.25">
      <c r="A261" s="122" t="s">
        <v>227</v>
      </c>
      <c r="B261" s="117">
        <v>636</v>
      </c>
      <c r="C261" s="117">
        <v>58</v>
      </c>
      <c r="D261" s="118">
        <v>58</v>
      </c>
      <c r="E261" s="108">
        <f t="shared" si="8"/>
        <v>9.119496855345911</v>
      </c>
      <c r="F261" s="119"/>
    </row>
    <row r="262" spans="1:6" ht="14.25">
      <c r="A262" s="122" t="s">
        <v>228</v>
      </c>
      <c r="B262" s="117">
        <v>4878</v>
      </c>
      <c r="C262" s="117">
        <v>5710</v>
      </c>
      <c r="D262" s="118">
        <v>1862</v>
      </c>
      <c r="E262" s="108">
        <f t="shared" si="8"/>
        <v>117.05617056170561</v>
      </c>
      <c r="F262" s="119"/>
    </row>
    <row r="263" spans="1:6" ht="14.25">
      <c r="A263" s="122" t="s">
        <v>229</v>
      </c>
      <c r="B263" s="117">
        <v>25</v>
      </c>
      <c r="C263" s="117">
        <v>339</v>
      </c>
      <c r="D263" s="118"/>
      <c r="E263" s="108">
        <f t="shared" si="8"/>
        <v>1356</v>
      </c>
      <c r="F263" s="119"/>
    </row>
    <row r="264" spans="1:6" ht="14.25">
      <c r="A264" s="122" t="s">
        <v>230</v>
      </c>
      <c r="B264" s="117">
        <f>SUM(B265:B268)</f>
        <v>88</v>
      </c>
      <c r="C264" s="117">
        <f>SUM(C265:C268)</f>
        <v>169</v>
      </c>
      <c r="D264" s="118">
        <f>SUM(D265:D268)</f>
        <v>167</v>
      </c>
      <c r="E264" s="108">
        <f t="shared" si="8"/>
        <v>192.04545454545453</v>
      </c>
      <c r="F264" s="119"/>
    </row>
    <row r="265" spans="1:6" ht="14.25">
      <c r="A265" s="122" t="s">
        <v>40</v>
      </c>
      <c r="B265" s="117">
        <v>43</v>
      </c>
      <c r="C265" s="117">
        <v>54</v>
      </c>
      <c r="D265" s="118">
        <v>54</v>
      </c>
      <c r="E265" s="108">
        <f t="shared" si="8"/>
        <v>125.5813953488372</v>
      </c>
      <c r="F265" s="119"/>
    </row>
    <row r="266" spans="1:6" ht="14.25">
      <c r="A266" s="122" t="s">
        <v>231</v>
      </c>
      <c r="B266" s="117">
        <v>20</v>
      </c>
      <c r="C266" s="117">
        <v>20</v>
      </c>
      <c r="D266" s="118">
        <v>20</v>
      </c>
      <c r="E266" s="108">
        <f t="shared" si="8"/>
        <v>100</v>
      </c>
      <c r="F266" s="119"/>
    </row>
    <row r="267" spans="1:6" ht="14.25">
      <c r="A267" s="122" t="s">
        <v>46</v>
      </c>
      <c r="B267" s="107">
        <v>0</v>
      </c>
      <c r="C267" s="117">
        <v>35</v>
      </c>
      <c r="D267" s="118">
        <v>35</v>
      </c>
      <c r="E267" s="108"/>
      <c r="F267" s="119"/>
    </row>
    <row r="268" spans="1:6" ht="14.25">
      <c r="A268" s="122" t="s">
        <v>232</v>
      </c>
      <c r="B268" s="117">
        <v>25</v>
      </c>
      <c r="C268" s="117">
        <v>60</v>
      </c>
      <c r="D268" s="118">
        <v>58</v>
      </c>
      <c r="E268" s="108">
        <f t="shared" si="8"/>
        <v>240</v>
      </c>
      <c r="F268" s="119"/>
    </row>
    <row r="269" spans="1:6" ht="14.25">
      <c r="A269" s="122" t="s">
        <v>233</v>
      </c>
      <c r="B269" s="117">
        <f>SUM(B270:B272)</f>
        <v>326</v>
      </c>
      <c r="C269" s="117">
        <f>SUM(C270:C272)</f>
        <v>5</v>
      </c>
      <c r="D269" s="118">
        <f>SUM(D270:D272)</f>
        <v>5</v>
      </c>
      <c r="E269" s="108">
        <f t="shared" si="8"/>
        <v>1.5337423312883436</v>
      </c>
      <c r="F269" s="119"/>
    </row>
    <row r="270" spans="1:6" ht="14.25">
      <c r="A270" s="122" t="s">
        <v>234</v>
      </c>
      <c r="B270" s="117">
        <v>189</v>
      </c>
      <c r="C270" s="117">
        <v>2</v>
      </c>
      <c r="D270" s="118">
        <v>2</v>
      </c>
      <c r="E270" s="108">
        <f t="shared" si="8"/>
        <v>1.0582010582010581</v>
      </c>
      <c r="F270" s="119"/>
    </row>
    <row r="271" spans="1:6" ht="14.25">
      <c r="A271" s="122" t="s">
        <v>235</v>
      </c>
      <c r="B271" s="117">
        <v>110</v>
      </c>
      <c r="C271" s="117">
        <v>3</v>
      </c>
      <c r="D271" s="118">
        <v>3</v>
      </c>
      <c r="E271" s="108">
        <f t="shared" si="8"/>
        <v>2.727272727272727</v>
      </c>
      <c r="F271" s="119"/>
    </row>
    <row r="272" spans="1:6" ht="14.25">
      <c r="A272" s="122" t="s">
        <v>236</v>
      </c>
      <c r="B272" s="117">
        <v>27</v>
      </c>
      <c r="C272" s="117">
        <v>0</v>
      </c>
      <c r="D272" s="118">
        <v>0</v>
      </c>
      <c r="E272" s="108">
        <f t="shared" si="8"/>
        <v>0</v>
      </c>
      <c r="F272" s="119"/>
    </row>
    <row r="273" spans="1:6" ht="14.25">
      <c r="A273" s="121" t="s">
        <v>237</v>
      </c>
      <c r="B273" s="117">
        <v>30</v>
      </c>
      <c r="C273" s="117">
        <v>571</v>
      </c>
      <c r="D273" s="118">
        <v>362</v>
      </c>
      <c r="E273" s="108">
        <f t="shared" si="8"/>
        <v>1903.3333333333335</v>
      </c>
      <c r="F273" s="119"/>
    </row>
    <row r="274" spans="1:7" ht="14.25">
      <c r="A274" s="120" t="s">
        <v>238</v>
      </c>
      <c r="B274" s="117">
        <f>B275+B278+B283+B286+B294+B297+B301+B305+B308+B317+B315+B311</f>
        <v>20729</v>
      </c>
      <c r="C274" s="117">
        <f>C275+C278+C283+C286+C294+C297+C301+C305+C308+C317+C315+C311</f>
        <v>23145</v>
      </c>
      <c r="D274" s="118">
        <f>D275+D278+D283+D286+D294+D297+D301+D305+D308+D317+D315+D311</f>
        <v>12015</v>
      </c>
      <c r="E274" s="108">
        <f t="shared" si="8"/>
        <v>111.65516908678663</v>
      </c>
      <c r="F274" s="119"/>
      <c r="G274" s="113">
        <v>20625</v>
      </c>
    </row>
    <row r="275" spans="1:6" ht="14.25">
      <c r="A275" s="121" t="s">
        <v>239</v>
      </c>
      <c r="B275" s="117">
        <f>SUM(B276:B277)</f>
        <v>511</v>
      </c>
      <c r="C275" s="117">
        <f>SUM(C276:C277)</f>
        <v>501</v>
      </c>
      <c r="D275" s="118">
        <f>SUM(D276:D277)</f>
        <v>482</v>
      </c>
      <c r="E275" s="108">
        <f t="shared" si="8"/>
        <v>98.04305283757338</v>
      </c>
      <c r="F275" s="119"/>
    </row>
    <row r="276" spans="1:6" ht="14.25">
      <c r="A276" s="121" t="s">
        <v>40</v>
      </c>
      <c r="B276" s="117">
        <v>220</v>
      </c>
      <c r="C276" s="117">
        <v>220</v>
      </c>
      <c r="D276" s="118">
        <v>220</v>
      </c>
      <c r="E276" s="108">
        <f t="shared" si="8"/>
        <v>100</v>
      </c>
      <c r="F276" s="119"/>
    </row>
    <row r="277" spans="1:6" ht="14.25">
      <c r="A277" s="121" t="s">
        <v>240</v>
      </c>
      <c r="B277" s="117">
        <v>291</v>
      </c>
      <c r="C277" s="117">
        <v>281</v>
      </c>
      <c r="D277" s="118">
        <v>262</v>
      </c>
      <c r="E277" s="108">
        <f t="shared" si="8"/>
        <v>96.56357388316151</v>
      </c>
      <c r="F277" s="119"/>
    </row>
    <row r="278" spans="1:6" ht="14.25">
      <c r="A278" s="121" t="s">
        <v>241</v>
      </c>
      <c r="B278" s="119">
        <f>SUM(B279:B282)</f>
        <v>2538</v>
      </c>
      <c r="C278" s="117">
        <f>SUM(C279:C282)</f>
        <v>3322</v>
      </c>
      <c r="D278" s="118">
        <f>SUM(D279:D282)</f>
        <v>3107</v>
      </c>
      <c r="E278" s="108">
        <f t="shared" si="8"/>
        <v>130.89046493301814</v>
      </c>
      <c r="F278" s="119"/>
    </row>
    <row r="279" spans="1:6" ht="14.25">
      <c r="A279" s="121" t="s">
        <v>242</v>
      </c>
      <c r="B279" s="117">
        <v>1574</v>
      </c>
      <c r="C279" s="117">
        <v>2118</v>
      </c>
      <c r="D279" s="118">
        <v>2118</v>
      </c>
      <c r="E279" s="108">
        <f t="shared" si="8"/>
        <v>134.56162642947905</v>
      </c>
      <c r="F279" s="119"/>
    </row>
    <row r="280" spans="1:6" ht="14.25">
      <c r="A280" s="121" t="s">
        <v>243</v>
      </c>
      <c r="B280" s="117">
        <v>896</v>
      </c>
      <c r="C280" s="117">
        <v>930</v>
      </c>
      <c r="D280" s="118">
        <v>930</v>
      </c>
      <c r="E280" s="108">
        <f t="shared" si="8"/>
        <v>103.79464285714286</v>
      </c>
      <c r="F280" s="119"/>
    </row>
    <row r="281" spans="1:6" ht="14.25">
      <c r="A281" s="121" t="s">
        <v>244</v>
      </c>
      <c r="B281" s="117">
        <v>68</v>
      </c>
      <c r="C281" s="117">
        <v>59</v>
      </c>
      <c r="D281" s="118">
        <v>59</v>
      </c>
      <c r="E281" s="108">
        <f t="shared" si="8"/>
        <v>86.76470588235294</v>
      </c>
      <c r="F281" s="119"/>
    </row>
    <row r="282" spans="1:6" ht="14.25">
      <c r="A282" s="121" t="s">
        <v>245</v>
      </c>
      <c r="B282" s="117">
        <v>0</v>
      </c>
      <c r="C282" s="117">
        <v>215</v>
      </c>
      <c r="D282" s="118">
        <v>0</v>
      </c>
      <c r="E282" s="108"/>
      <c r="F282" s="119"/>
    </row>
    <row r="283" spans="1:6" ht="14.25">
      <c r="A283" s="121" t="s">
        <v>246</v>
      </c>
      <c r="B283" s="117">
        <f>SUM(B284:B285)</f>
        <v>1542</v>
      </c>
      <c r="C283" s="117">
        <f>SUM(C284:C285)</f>
        <v>1517</v>
      </c>
      <c r="D283" s="118">
        <f>SUM(D284:D285)</f>
        <v>1517</v>
      </c>
      <c r="E283" s="108">
        <f t="shared" si="8"/>
        <v>98.378728923476</v>
      </c>
      <c r="F283" s="119"/>
    </row>
    <row r="284" spans="1:6" ht="14.25">
      <c r="A284" s="121" t="s">
        <v>247</v>
      </c>
      <c r="B284" s="117">
        <v>1504</v>
      </c>
      <c r="C284" s="117">
        <v>1479</v>
      </c>
      <c r="D284" s="118">
        <v>1479</v>
      </c>
      <c r="E284" s="108">
        <f t="shared" si="8"/>
        <v>98.3377659574468</v>
      </c>
      <c r="F284" s="119"/>
    </row>
    <row r="285" spans="1:6" ht="14.25">
      <c r="A285" s="121" t="s">
        <v>248</v>
      </c>
      <c r="B285" s="117">
        <v>38</v>
      </c>
      <c r="C285" s="117">
        <v>38</v>
      </c>
      <c r="D285" s="118">
        <v>38</v>
      </c>
      <c r="E285" s="108">
        <f t="shared" si="8"/>
        <v>100</v>
      </c>
      <c r="F285" s="119"/>
    </row>
    <row r="286" spans="1:6" ht="14.25">
      <c r="A286" s="121" t="s">
        <v>249</v>
      </c>
      <c r="B286" s="117">
        <f>SUM(B287:B293)</f>
        <v>1656</v>
      </c>
      <c r="C286" s="117">
        <f>SUM(C287:C293)</f>
        <v>3063</v>
      </c>
      <c r="D286" s="118">
        <f>SUM(D287:D293)</f>
        <v>1614</v>
      </c>
      <c r="E286" s="108">
        <f t="shared" si="8"/>
        <v>184.96376811594203</v>
      </c>
      <c r="F286" s="119"/>
    </row>
    <row r="287" spans="1:6" ht="14.25">
      <c r="A287" s="121" t="s">
        <v>250</v>
      </c>
      <c r="B287" s="117">
        <v>493</v>
      </c>
      <c r="C287" s="117">
        <v>487</v>
      </c>
      <c r="D287" s="118">
        <v>487</v>
      </c>
      <c r="E287" s="108">
        <f t="shared" si="8"/>
        <v>98.78296146044624</v>
      </c>
      <c r="F287" s="119"/>
    </row>
    <row r="288" spans="1:6" ht="14.25">
      <c r="A288" s="121" t="s">
        <v>251</v>
      </c>
      <c r="B288" s="117">
        <v>252</v>
      </c>
      <c r="C288" s="117">
        <v>208</v>
      </c>
      <c r="D288" s="118">
        <v>208</v>
      </c>
      <c r="E288" s="108">
        <f t="shared" si="8"/>
        <v>82.53968253968253</v>
      </c>
      <c r="F288" s="119"/>
    </row>
    <row r="289" spans="1:6" ht="14.25">
      <c r="A289" s="121" t="s">
        <v>252</v>
      </c>
      <c r="B289" s="117">
        <v>582</v>
      </c>
      <c r="C289" s="117">
        <v>574</v>
      </c>
      <c r="D289" s="118">
        <v>574</v>
      </c>
      <c r="E289" s="108">
        <f t="shared" si="8"/>
        <v>98.62542955326461</v>
      </c>
      <c r="F289" s="119"/>
    </row>
    <row r="290" spans="1:6" ht="14.25">
      <c r="A290" s="121" t="s">
        <v>253</v>
      </c>
      <c r="B290" s="117">
        <v>299</v>
      </c>
      <c r="C290" s="117">
        <v>1630</v>
      </c>
      <c r="D290" s="118">
        <v>213</v>
      </c>
      <c r="E290" s="108">
        <f t="shared" si="8"/>
        <v>545.1505016722408</v>
      </c>
      <c r="F290" s="119"/>
    </row>
    <row r="291" spans="1:6" ht="14.25">
      <c r="A291" s="121" t="s">
        <v>254</v>
      </c>
      <c r="B291" s="117">
        <v>0</v>
      </c>
      <c r="C291" s="117">
        <v>149</v>
      </c>
      <c r="D291" s="118">
        <v>117</v>
      </c>
      <c r="E291" s="108"/>
      <c r="F291" s="119"/>
    </row>
    <row r="292" spans="1:6" ht="14.25">
      <c r="A292" s="121" t="s">
        <v>255</v>
      </c>
      <c r="B292" s="117">
        <v>20</v>
      </c>
      <c r="C292" s="117">
        <v>0</v>
      </c>
      <c r="D292" s="118">
        <v>0</v>
      </c>
      <c r="E292" s="108">
        <f t="shared" si="8"/>
        <v>0</v>
      </c>
      <c r="F292" s="119"/>
    </row>
    <row r="293" spans="1:6" ht="14.25">
      <c r="A293" s="121" t="s">
        <v>256</v>
      </c>
      <c r="B293" s="117">
        <v>10</v>
      </c>
      <c r="C293" s="117">
        <v>15</v>
      </c>
      <c r="D293" s="118">
        <v>15</v>
      </c>
      <c r="E293" s="108">
        <f t="shared" si="8"/>
        <v>150</v>
      </c>
      <c r="F293" s="119"/>
    </row>
    <row r="294" spans="1:6" ht="14.25">
      <c r="A294" s="122" t="s">
        <v>257</v>
      </c>
      <c r="B294" s="117">
        <f>SUM(B295:B296)</f>
        <v>998</v>
      </c>
      <c r="C294" s="117">
        <f>SUM(C295:C296)</f>
        <v>1034</v>
      </c>
      <c r="D294" s="118">
        <f>SUM(D295:D296)</f>
        <v>657</v>
      </c>
      <c r="E294" s="108">
        <f t="shared" si="8"/>
        <v>103.60721442885772</v>
      </c>
      <c r="F294" s="119"/>
    </row>
    <row r="295" spans="1:6" ht="14.25">
      <c r="A295" s="122" t="s">
        <v>258</v>
      </c>
      <c r="B295" s="117">
        <v>174</v>
      </c>
      <c r="C295" s="117">
        <v>617</v>
      </c>
      <c r="D295" s="118">
        <v>617</v>
      </c>
      <c r="E295" s="108">
        <f t="shared" si="8"/>
        <v>354.5977011494253</v>
      </c>
      <c r="F295" s="119"/>
    </row>
    <row r="296" spans="1:6" ht="14.25">
      <c r="A296" s="122" t="s">
        <v>259</v>
      </c>
      <c r="B296" s="117">
        <v>824</v>
      </c>
      <c r="C296" s="117">
        <v>417</v>
      </c>
      <c r="D296" s="118">
        <v>40</v>
      </c>
      <c r="E296" s="108">
        <f t="shared" si="8"/>
        <v>50.60679611650486</v>
      </c>
      <c r="F296" s="119"/>
    </row>
    <row r="297" spans="1:6" ht="14.25">
      <c r="A297" s="121" t="s">
        <v>260</v>
      </c>
      <c r="B297" s="117">
        <f>SUM(B298:B300)</f>
        <v>2539</v>
      </c>
      <c r="C297" s="117">
        <f>SUM(C298:C300)</f>
        <v>2657</v>
      </c>
      <c r="D297" s="118">
        <f>SUM(D298:D300)</f>
        <v>2657</v>
      </c>
      <c r="E297" s="108">
        <f t="shared" si="8"/>
        <v>104.64749901536037</v>
      </c>
      <c r="F297" s="119"/>
    </row>
    <row r="298" spans="1:6" ht="14.25">
      <c r="A298" s="121" t="s">
        <v>261</v>
      </c>
      <c r="B298" s="117">
        <v>471</v>
      </c>
      <c r="C298" s="117">
        <v>515</v>
      </c>
      <c r="D298" s="118">
        <v>515</v>
      </c>
      <c r="E298" s="108">
        <f t="shared" si="8"/>
        <v>109.34182590233546</v>
      </c>
      <c r="F298" s="119"/>
    </row>
    <row r="299" spans="1:6" ht="14.25">
      <c r="A299" s="121" t="s">
        <v>262</v>
      </c>
      <c r="B299" s="117">
        <v>1918</v>
      </c>
      <c r="C299" s="117">
        <v>1942</v>
      </c>
      <c r="D299" s="118">
        <v>1942</v>
      </c>
      <c r="E299" s="108">
        <f t="shared" si="8"/>
        <v>101.25130344108446</v>
      </c>
      <c r="F299" s="119"/>
    </row>
    <row r="300" spans="1:6" ht="14.25">
      <c r="A300" s="121" t="s">
        <v>263</v>
      </c>
      <c r="B300" s="117">
        <v>150</v>
      </c>
      <c r="C300" s="117">
        <v>200</v>
      </c>
      <c r="D300" s="118">
        <v>200</v>
      </c>
      <c r="E300" s="108">
        <f t="shared" si="8"/>
        <v>133.33333333333331</v>
      </c>
      <c r="F300" s="119"/>
    </row>
    <row r="301" spans="1:6" ht="14.25">
      <c r="A301" s="121" t="s">
        <v>264</v>
      </c>
      <c r="B301" s="117">
        <f>SUM(B303:B304)</f>
        <v>9797</v>
      </c>
      <c r="C301" s="117">
        <f>SUM(C302:C304)</f>
        <v>8511</v>
      </c>
      <c r="D301" s="118">
        <f>SUM(D302:D304)</f>
        <v>13</v>
      </c>
      <c r="E301" s="108">
        <f t="shared" si="8"/>
        <v>86.87353271409614</v>
      </c>
      <c r="F301" s="119"/>
    </row>
    <row r="302" spans="1:6" ht="14.25">
      <c r="A302" s="121" t="s">
        <v>265</v>
      </c>
      <c r="B302" s="107">
        <v>0</v>
      </c>
      <c r="C302" s="117">
        <v>13</v>
      </c>
      <c r="D302" s="118">
        <v>13</v>
      </c>
      <c r="E302" s="108"/>
      <c r="F302" s="119"/>
    </row>
    <row r="303" spans="1:6" ht="14.25">
      <c r="A303" s="121" t="s">
        <v>266</v>
      </c>
      <c r="B303" s="117">
        <v>9706</v>
      </c>
      <c r="C303" s="117">
        <v>8498</v>
      </c>
      <c r="D303" s="118"/>
      <c r="E303" s="108">
        <f>C303/B303*100</f>
        <v>87.55409025345148</v>
      </c>
      <c r="F303" s="119"/>
    </row>
    <row r="304" spans="1:6" ht="14.25">
      <c r="A304" s="121" t="s">
        <v>267</v>
      </c>
      <c r="B304" s="117">
        <v>91</v>
      </c>
      <c r="C304" s="117">
        <v>0</v>
      </c>
      <c r="D304" s="118">
        <v>0</v>
      </c>
      <c r="E304" s="108">
        <f>C304/B304*100</f>
        <v>0</v>
      </c>
      <c r="F304" s="119"/>
    </row>
    <row r="305" spans="1:6" ht="14.25">
      <c r="A305" s="121" t="s">
        <v>268</v>
      </c>
      <c r="B305" s="117">
        <f>SUM(B306:B307)</f>
        <v>337</v>
      </c>
      <c r="C305" s="117">
        <f>SUM(C306:C307)</f>
        <v>1910</v>
      </c>
      <c r="D305" s="118">
        <f>SUM(D306:D307)</f>
        <v>1666</v>
      </c>
      <c r="E305" s="108">
        <f>C305/B305*100</f>
        <v>566.7655786350149</v>
      </c>
      <c r="F305" s="119"/>
    </row>
    <row r="306" spans="1:6" ht="14.25">
      <c r="A306" s="121" t="s">
        <v>269</v>
      </c>
      <c r="B306" s="117">
        <v>337</v>
      </c>
      <c r="C306" s="117">
        <v>249</v>
      </c>
      <c r="D306" s="118">
        <v>5</v>
      </c>
      <c r="E306" s="108">
        <f>C306/B306*100</f>
        <v>73.88724035608308</v>
      </c>
      <c r="F306" s="119"/>
    </row>
    <row r="307" spans="1:6" ht="14.25">
      <c r="A307" s="121" t="s">
        <v>270</v>
      </c>
      <c r="B307" s="117">
        <v>0</v>
      </c>
      <c r="C307" s="117">
        <v>1661</v>
      </c>
      <c r="D307" s="118">
        <v>1661</v>
      </c>
      <c r="E307" s="108"/>
      <c r="F307" s="119"/>
    </row>
    <row r="308" spans="1:6" ht="14.25">
      <c r="A308" s="121" t="s">
        <v>271</v>
      </c>
      <c r="B308" s="117">
        <f>SUM(B309)</f>
        <v>167</v>
      </c>
      <c r="C308" s="117">
        <f>SUM(C309:C310)</f>
        <v>176</v>
      </c>
      <c r="D308" s="118">
        <f>SUM(D309:D310)</f>
        <v>117</v>
      </c>
      <c r="E308" s="108">
        <f>C308/B308*100</f>
        <v>105.38922155688624</v>
      </c>
      <c r="F308" s="119"/>
    </row>
    <row r="309" spans="1:6" ht="14.25">
      <c r="A309" s="121" t="s">
        <v>272</v>
      </c>
      <c r="B309" s="117">
        <v>167</v>
      </c>
      <c r="C309" s="117">
        <v>124</v>
      </c>
      <c r="D309" s="118">
        <v>65</v>
      </c>
      <c r="E309" s="108">
        <f>C309/B309*100</f>
        <v>74.25149700598801</v>
      </c>
      <c r="F309" s="119"/>
    </row>
    <row r="310" spans="1:6" ht="14.25">
      <c r="A310" s="121" t="s">
        <v>273</v>
      </c>
      <c r="B310" s="107">
        <v>0</v>
      </c>
      <c r="C310" s="117">
        <v>52</v>
      </c>
      <c r="D310" s="118">
        <v>52</v>
      </c>
      <c r="E310" s="108"/>
      <c r="F310" s="119"/>
    </row>
    <row r="311" spans="1:6" ht="14.25">
      <c r="A311" s="121" t="s">
        <v>274</v>
      </c>
      <c r="B311" s="117">
        <f>SUM(B312:B314)</f>
        <v>346</v>
      </c>
      <c r="C311" s="117">
        <f>SUM(C312:C314)</f>
        <v>103</v>
      </c>
      <c r="D311" s="118">
        <f>SUM(D312:D314)</f>
        <v>103</v>
      </c>
      <c r="E311" s="108">
        <f aca="true" t="shared" si="9" ref="E311:E325">C311/B311*100</f>
        <v>29.76878612716763</v>
      </c>
      <c r="F311" s="119"/>
    </row>
    <row r="312" spans="1:6" ht="14.25">
      <c r="A312" s="121" t="s">
        <v>40</v>
      </c>
      <c r="B312" s="117">
        <v>51</v>
      </c>
      <c r="C312" s="117">
        <v>55</v>
      </c>
      <c r="D312" s="118">
        <v>55</v>
      </c>
      <c r="E312" s="108">
        <f t="shared" si="9"/>
        <v>107.84313725490196</v>
      </c>
      <c r="F312" s="119"/>
    </row>
    <row r="313" spans="1:6" ht="14.25">
      <c r="A313" s="121" t="s">
        <v>41</v>
      </c>
      <c r="B313" s="117">
        <v>12</v>
      </c>
      <c r="C313" s="117">
        <v>8</v>
      </c>
      <c r="D313" s="118">
        <v>8</v>
      </c>
      <c r="E313" s="108">
        <f t="shared" si="9"/>
        <v>66.66666666666666</v>
      </c>
      <c r="F313" s="119"/>
    </row>
    <row r="314" spans="1:6" ht="14.25">
      <c r="A314" s="121" t="s">
        <v>275</v>
      </c>
      <c r="B314" s="117">
        <v>283</v>
      </c>
      <c r="C314" s="117">
        <v>40</v>
      </c>
      <c r="D314" s="118">
        <v>40</v>
      </c>
      <c r="E314" s="108">
        <f t="shared" si="9"/>
        <v>14.13427561837456</v>
      </c>
      <c r="F314" s="119"/>
    </row>
    <row r="315" spans="1:6" ht="14.25">
      <c r="A315" s="121" t="s">
        <v>276</v>
      </c>
      <c r="B315" s="117">
        <f>SUM(B316)</f>
        <v>10</v>
      </c>
      <c r="C315" s="117">
        <f>SUM(C316)</f>
        <v>5</v>
      </c>
      <c r="D315" s="118">
        <f>SUM(D316)</f>
        <v>5</v>
      </c>
      <c r="E315" s="108">
        <f t="shared" si="9"/>
        <v>50</v>
      </c>
      <c r="F315" s="119"/>
    </row>
    <row r="316" spans="1:6" ht="14.25">
      <c r="A316" s="121" t="s">
        <v>277</v>
      </c>
      <c r="B316" s="117">
        <v>10</v>
      </c>
      <c r="C316" s="117">
        <v>5</v>
      </c>
      <c r="D316" s="118">
        <v>5</v>
      </c>
      <c r="E316" s="108">
        <f t="shared" si="9"/>
        <v>50</v>
      </c>
      <c r="F316" s="119"/>
    </row>
    <row r="317" spans="1:6" ht="14.25">
      <c r="A317" s="121" t="s">
        <v>278</v>
      </c>
      <c r="B317" s="117">
        <v>288</v>
      </c>
      <c r="C317" s="117">
        <v>346</v>
      </c>
      <c r="D317" s="118">
        <v>77</v>
      </c>
      <c r="E317" s="108">
        <f t="shared" si="9"/>
        <v>120.13888888888889</v>
      </c>
      <c r="F317" s="119"/>
    </row>
    <row r="318" spans="1:7" ht="14.25">
      <c r="A318" s="120" t="s">
        <v>279</v>
      </c>
      <c r="B318" s="117">
        <f>B319+B322+B325</f>
        <v>2385</v>
      </c>
      <c r="C318" s="117">
        <f>C319+C322+C325</f>
        <v>1335</v>
      </c>
      <c r="D318" s="118">
        <f>D319+D322+D325</f>
        <v>1335</v>
      </c>
      <c r="E318" s="108">
        <f t="shared" si="9"/>
        <v>55.9748427672956</v>
      </c>
      <c r="F318" s="119"/>
      <c r="G318" s="113">
        <v>2483</v>
      </c>
    </row>
    <row r="319" spans="1:7" ht="14.25">
      <c r="A319" s="121" t="s">
        <v>280</v>
      </c>
      <c r="B319" s="117">
        <f>SUM(B320:B321)</f>
        <v>1397</v>
      </c>
      <c r="C319" s="117">
        <f>SUM(C320:C321)</f>
        <v>1216</v>
      </c>
      <c r="D319" s="118">
        <f>SUM(D320:D321)</f>
        <v>1216</v>
      </c>
      <c r="E319" s="108">
        <f t="shared" si="9"/>
        <v>87.0436649964209</v>
      </c>
      <c r="F319" s="119"/>
      <c r="G319" s="99"/>
    </row>
    <row r="320" spans="1:6" ht="14.25">
      <c r="A320" s="121" t="s">
        <v>40</v>
      </c>
      <c r="B320" s="117">
        <v>69</v>
      </c>
      <c r="C320" s="117">
        <v>75</v>
      </c>
      <c r="D320" s="118">
        <v>75</v>
      </c>
      <c r="E320" s="108">
        <f t="shared" si="9"/>
        <v>108.69565217391303</v>
      </c>
      <c r="F320" s="119"/>
    </row>
    <row r="321" spans="1:6" ht="14.25">
      <c r="A321" s="121" t="s">
        <v>281</v>
      </c>
      <c r="B321" s="117">
        <v>1328</v>
      </c>
      <c r="C321" s="117">
        <v>1141</v>
      </c>
      <c r="D321" s="118">
        <v>1141</v>
      </c>
      <c r="E321" s="108">
        <f t="shared" si="9"/>
        <v>85.91867469879519</v>
      </c>
      <c r="F321" s="119"/>
    </row>
    <row r="322" spans="1:6" ht="14.25">
      <c r="A322" s="121" t="s">
        <v>282</v>
      </c>
      <c r="B322" s="117">
        <f>SUM(B323:B324)</f>
        <v>932</v>
      </c>
      <c r="C322" s="117">
        <f>SUM(C323:C324)</f>
        <v>100</v>
      </c>
      <c r="D322" s="118">
        <f>SUM(D323:D324)</f>
        <v>100</v>
      </c>
      <c r="E322" s="108">
        <f t="shared" si="9"/>
        <v>10.72961373390558</v>
      </c>
      <c r="F322" s="119"/>
    </row>
    <row r="323" spans="1:6" ht="14.25">
      <c r="A323" s="121" t="s">
        <v>283</v>
      </c>
      <c r="B323" s="117">
        <v>65</v>
      </c>
      <c r="C323" s="117">
        <v>25</v>
      </c>
      <c r="D323" s="118">
        <v>25</v>
      </c>
      <c r="E323" s="108">
        <f t="shared" si="9"/>
        <v>38.46153846153847</v>
      </c>
      <c r="F323" s="119"/>
    </row>
    <row r="324" spans="1:6" ht="14.25">
      <c r="A324" s="121" t="s">
        <v>284</v>
      </c>
      <c r="B324" s="117">
        <v>867</v>
      </c>
      <c r="C324" s="117">
        <v>75</v>
      </c>
      <c r="D324" s="118">
        <v>75</v>
      </c>
      <c r="E324" s="108">
        <f t="shared" si="9"/>
        <v>8.650519031141869</v>
      </c>
      <c r="F324" s="119"/>
    </row>
    <row r="325" spans="1:6" ht="14.25">
      <c r="A325" s="121" t="s">
        <v>285</v>
      </c>
      <c r="B325" s="117">
        <f>SUM(B327:B328)</f>
        <v>56</v>
      </c>
      <c r="C325" s="117">
        <f>SUM(C326:C328)</f>
        <v>19</v>
      </c>
      <c r="D325" s="118">
        <f>SUM(D326:D328)</f>
        <v>19</v>
      </c>
      <c r="E325" s="108">
        <f t="shared" si="9"/>
        <v>33.92857142857143</v>
      </c>
      <c r="F325" s="119"/>
    </row>
    <row r="326" spans="1:6" ht="14.25">
      <c r="A326" s="121" t="s">
        <v>41</v>
      </c>
      <c r="B326" s="107">
        <v>0</v>
      </c>
      <c r="C326" s="117">
        <v>1</v>
      </c>
      <c r="D326" s="118">
        <v>1</v>
      </c>
      <c r="E326" s="108"/>
      <c r="F326" s="119"/>
    </row>
    <row r="327" spans="1:6" ht="14.25">
      <c r="A327" s="121" t="s">
        <v>46</v>
      </c>
      <c r="B327" s="117">
        <v>41</v>
      </c>
      <c r="C327" s="117">
        <v>18</v>
      </c>
      <c r="D327" s="118">
        <v>18</v>
      </c>
      <c r="E327" s="108">
        <f>C327/B327*100</f>
        <v>43.90243902439025</v>
      </c>
      <c r="F327" s="119"/>
    </row>
    <row r="328" spans="1:6" ht="14.25">
      <c r="A328" s="121" t="s">
        <v>286</v>
      </c>
      <c r="B328" s="117">
        <v>15</v>
      </c>
      <c r="C328" s="117">
        <v>0</v>
      </c>
      <c r="D328" s="118">
        <v>0</v>
      </c>
      <c r="E328" s="108">
        <f>C328/B328*100</f>
        <v>0</v>
      </c>
      <c r="F328" s="119"/>
    </row>
    <row r="329" spans="1:7" ht="14.25">
      <c r="A329" s="120" t="s">
        <v>287</v>
      </c>
      <c r="B329" s="117">
        <f>B330+B334+B336+B338+B339</f>
        <v>5427</v>
      </c>
      <c r="C329" s="117">
        <f>C330+C334+C336+C338+C339</f>
        <v>4939</v>
      </c>
      <c r="D329" s="118">
        <f>D330+D334+D336+D338+D339</f>
        <v>4939</v>
      </c>
      <c r="E329" s="108">
        <f aca="true" t="shared" si="10" ref="E329:E365">C329/B329*100</f>
        <v>91.0079233462318</v>
      </c>
      <c r="F329" s="119"/>
      <c r="G329" s="113">
        <v>9190</v>
      </c>
    </row>
    <row r="330" spans="1:6" ht="14.25">
      <c r="A330" s="121" t="s">
        <v>288</v>
      </c>
      <c r="B330" s="117">
        <f>SUM(B331:B333)</f>
        <v>2004</v>
      </c>
      <c r="C330" s="117">
        <f>SUM(C331:C333)</f>
        <v>2042</v>
      </c>
      <c r="D330" s="118">
        <f>SUM(D331:D333)</f>
        <v>2042</v>
      </c>
      <c r="E330" s="108">
        <f t="shared" si="10"/>
        <v>101.89620758483034</v>
      </c>
      <c r="F330" s="119"/>
    </row>
    <row r="331" spans="1:6" ht="14.25">
      <c r="A331" s="121" t="s">
        <v>40</v>
      </c>
      <c r="B331" s="117">
        <v>142</v>
      </c>
      <c r="C331" s="117">
        <v>155</v>
      </c>
      <c r="D331" s="118">
        <v>155</v>
      </c>
      <c r="E331" s="108">
        <f t="shared" si="10"/>
        <v>109.1549295774648</v>
      </c>
      <c r="F331" s="119"/>
    </row>
    <row r="332" spans="1:6" ht="14.25">
      <c r="A332" s="121" t="s">
        <v>41</v>
      </c>
      <c r="B332" s="117">
        <v>223</v>
      </c>
      <c r="C332" s="117">
        <v>168</v>
      </c>
      <c r="D332" s="118">
        <v>168</v>
      </c>
      <c r="E332" s="108">
        <f t="shared" si="10"/>
        <v>75.33632286995515</v>
      </c>
      <c r="F332" s="119"/>
    </row>
    <row r="333" spans="1:6" ht="14.25">
      <c r="A333" s="121" t="s">
        <v>289</v>
      </c>
      <c r="B333" s="117">
        <v>1639</v>
      </c>
      <c r="C333" s="117">
        <v>1719</v>
      </c>
      <c r="D333" s="118">
        <v>1719</v>
      </c>
      <c r="E333" s="108">
        <f t="shared" si="10"/>
        <v>104.8810250152532</v>
      </c>
      <c r="F333" s="119"/>
    </row>
    <row r="334" spans="1:6" ht="14.25">
      <c r="A334" s="121" t="s">
        <v>290</v>
      </c>
      <c r="B334" s="117">
        <f>SUM(B335:B335)</f>
        <v>176</v>
      </c>
      <c r="C334" s="117">
        <f>SUM(C335:C335)</f>
        <v>0</v>
      </c>
      <c r="D334" s="118">
        <f>SUM(D335:D335)</f>
        <v>0</v>
      </c>
      <c r="E334" s="108">
        <f t="shared" si="10"/>
        <v>0</v>
      </c>
      <c r="F334" s="119"/>
    </row>
    <row r="335" spans="1:6" ht="14.25">
      <c r="A335" s="121" t="s">
        <v>291</v>
      </c>
      <c r="B335" s="117">
        <v>176</v>
      </c>
      <c r="C335" s="117">
        <v>0</v>
      </c>
      <c r="D335" s="118">
        <v>0</v>
      </c>
      <c r="E335" s="108">
        <f t="shared" si="10"/>
        <v>0</v>
      </c>
      <c r="F335" s="119"/>
    </row>
    <row r="336" spans="1:6" ht="14.25">
      <c r="A336" s="121" t="s">
        <v>292</v>
      </c>
      <c r="B336" s="117">
        <f>SUM(B337:B337)</f>
        <v>1358</v>
      </c>
      <c r="C336" s="117">
        <f>SUM(C337:C337)</f>
        <v>106</v>
      </c>
      <c r="D336" s="118">
        <f>SUM(D337:D337)</f>
        <v>106</v>
      </c>
      <c r="E336" s="108">
        <f t="shared" si="10"/>
        <v>7.80559646539028</v>
      </c>
      <c r="F336" s="119"/>
    </row>
    <row r="337" spans="1:6" ht="14.25">
      <c r="A337" s="121" t="s">
        <v>293</v>
      </c>
      <c r="B337" s="117">
        <v>1358</v>
      </c>
      <c r="C337" s="117">
        <v>106</v>
      </c>
      <c r="D337" s="118">
        <v>106</v>
      </c>
      <c r="E337" s="108">
        <f t="shared" si="10"/>
        <v>7.80559646539028</v>
      </c>
      <c r="F337" s="119"/>
    </row>
    <row r="338" spans="1:6" ht="14.25">
      <c r="A338" s="121" t="s">
        <v>294</v>
      </c>
      <c r="B338" s="117">
        <v>1404</v>
      </c>
      <c r="C338" s="117">
        <v>2323</v>
      </c>
      <c r="D338" s="118">
        <v>2323</v>
      </c>
      <c r="E338" s="108">
        <f t="shared" si="10"/>
        <v>165.45584045584044</v>
      </c>
      <c r="F338" s="119"/>
    </row>
    <row r="339" spans="1:6" ht="14.25">
      <c r="A339" s="121" t="s">
        <v>295</v>
      </c>
      <c r="B339" s="117">
        <v>485</v>
      </c>
      <c r="C339" s="117">
        <v>468</v>
      </c>
      <c r="D339" s="118">
        <v>468</v>
      </c>
      <c r="E339" s="108">
        <f t="shared" si="10"/>
        <v>96.49484536082474</v>
      </c>
      <c r="F339" s="119"/>
    </row>
    <row r="340" spans="1:7" ht="14.25">
      <c r="A340" s="120" t="s">
        <v>296</v>
      </c>
      <c r="B340" s="117">
        <f>B341+B349+B355+B365+B368+B372</f>
        <v>14069</v>
      </c>
      <c r="C340" s="117">
        <f>C341+C349+C355+C365+C368+C372</f>
        <v>13335</v>
      </c>
      <c r="D340" s="118">
        <f>D341+D349+D355+D365+D368+D372</f>
        <v>6064</v>
      </c>
      <c r="E340" s="108">
        <f t="shared" si="10"/>
        <v>94.78285592437274</v>
      </c>
      <c r="F340" s="119"/>
      <c r="G340" s="113">
        <v>10699</v>
      </c>
    </row>
    <row r="341" spans="1:6" ht="14.25">
      <c r="A341" s="121" t="s">
        <v>297</v>
      </c>
      <c r="B341" s="117">
        <f>SUM(B342:B348)</f>
        <v>7958</v>
      </c>
      <c r="C341" s="117">
        <f>SUM(C342:C348)</f>
        <v>7488</v>
      </c>
      <c r="D341" s="118">
        <f>SUM(D342:D348)</f>
        <v>2292</v>
      </c>
      <c r="E341" s="108">
        <f t="shared" si="10"/>
        <v>94.09399346569491</v>
      </c>
      <c r="F341" s="119"/>
    </row>
    <row r="342" spans="1:6" ht="14.25">
      <c r="A342" s="121" t="s">
        <v>40</v>
      </c>
      <c r="B342" s="117">
        <v>61</v>
      </c>
      <c r="C342" s="117">
        <v>181</v>
      </c>
      <c r="D342" s="118">
        <v>181</v>
      </c>
      <c r="E342" s="108">
        <f t="shared" si="10"/>
        <v>296.72131147540983</v>
      </c>
      <c r="F342" s="119"/>
    </row>
    <row r="343" spans="1:6" ht="14.25">
      <c r="A343" s="121" t="s">
        <v>41</v>
      </c>
      <c r="B343" s="117">
        <v>122</v>
      </c>
      <c r="C343" s="117">
        <v>0</v>
      </c>
      <c r="D343" s="118">
        <v>0</v>
      </c>
      <c r="E343" s="108">
        <f t="shared" si="10"/>
        <v>0</v>
      </c>
      <c r="F343" s="119"/>
    </row>
    <row r="344" spans="1:6" ht="14.25">
      <c r="A344" s="121" t="s">
        <v>298</v>
      </c>
      <c r="B344" s="117">
        <v>0</v>
      </c>
      <c r="C344" s="117">
        <v>1</v>
      </c>
      <c r="D344" s="118">
        <v>1</v>
      </c>
      <c r="E344" s="108"/>
      <c r="F344" s="119"/>
    </row>
    <row r="345" spans="1:6" ht="14.25">
      <c r="A345" s="121" t="s">
        <v>46</v>
      </c>
      <c r="B345" s="117">
        <v>2433</v>
      </c>
      <c r="C345" s="117">
        <v>2110</v>
      </c>
      <c r="D345" s="118">
        <v>2110</v>
      </c>
      <c r="E345" s="108">
        <f t="shared" si="10"/>
        <v>86.72420879572545</v>
      </c>
      <c r="F345" s="119"/>
    </row>
    <row r="346" spans="1:6" ht="14.25">
      <c r="A346" s="121" t="s">
        <v>299</v>
      </c>
      <c r="B346" s="117">
        <v>7</v>
      </c>
      <c r="C346" s="117">
        <v>0</v>
      </c>
      <c r="D346" s="118">
        <v>0</v>
      </c>
      <c r="E346" s="108">
        <f t="shared" si="10"/>
        <v>0</v>
      </c>
      <c r="F346" s="119"/>
    </row>
    <row r="347" spans="1:6" ht="14.25">
      <c r="A347" s="121" t="s">
        <v>300</v>
      </c>
      <c r="B347" s="117">
        <v>61</v>
      </c>
      <c r="C347" s="117">
        <v>0</v>
      </c>
      <c r="D347" s="118">
        <v>0</v>
      </c>
      <c r="E347" s="108">
        <f t="shared" si="10"/>
        <v>0</v>
      </c>
      <c r="F347" s="119"/>
    </row>
    <row r="348" spans="1:6" ht="14.25">
      <c r="A348" s="121" t="s">
        <v>301</v>
      </c>
      <c r="B348" s="117">
        <v>5274</v>
      </c>
      <c r="C348" s="117">
        <v>5196</v>
      </c>
      <c r="D348" s="118"/>
      <c r="E348" s="108">
        <f t="shared" si="10"/>
        <v>98.52104664391354</v>
      </c>
      <c r="F348" s="119"/>
    </row>
    <row r="349" spans="1:6" ht="14.25">
      <c r="A349" s="121" t="s">
        <v>302</v>
      </c>
      <c r="B349" s="117">
        <f>SUM(B350:B354)</f>
        <v>551</v>
      </c>
      <c r="C349" s="117">
        <f>SUM(C350:C354)</f>
        <v>657</v>
      </c>
      <c r="D349" s="118">
        <f>SUM(D350:D354)</f>
        <v>470</v>
      </c>
      <c r="E349" s="108">
        <f t="shared" si="10"/>
        <v>119.23774954627947</v>
      </c>
      <c r="F349" s="119"/>
    </row>
    <row r="350" spans="1:6" ht="14.25">
      <c r="A350" s="121" t="s">
        <v>40</v>
      </c>
      <c r="B350" s="117">
        <v>27</v>
      </c>
      <c r="C350" s="117">
        <v>45</v>
      </c>
      <c r="D350" s="118">
        <v>45</v>
      </c>
      <c r="E350" s="108">
        <f t="shared" si="10"/>
        <v>166.66666666666669</v>
      </c>
      <c r="F350" s="119"/>
    </row>
    <row r="351" spans="1:6" ht="14.25">
      <c r="A351" s="121" t="s">
        <v>303</v>
      </c>
      <c r="B351" s="117">
        <v>450</v>
      </c>
      <c r="C351" s="117">
        <v>404</v>
      </c>
      <c r="D351" s="118">
        <v>404</v>
      </c>
      <c r="E351" s="108">
        <f t="shared" si="10"/>
        <v>89.77777777777777</v>
      </c>
      <c r="F351" s="119"/>
    </row>
    <row r="352" spans="1:6" ht="14.25">
      <c r="A352" s="121" t="s">
        <v>304</v>
      </c>
      <c r="B352" s="117">
        <v>2</v>
      </c>
      <c r="C352" s="117">
        <v>10</v>
      </c>
      <c r="D352" s="118">
        <v>10</v>
      </c>
      <c r="E352" s="108">
        <f t="shared" si="10"/>
        <v>500</v>
      </c>
      <c r="F352" s="119"/>
    </row>
    <row r="353" spans="1:6" ht="14.25">
      <c r="A353" s="121" t="s">
        <v>305</v>
      </c>
      <c r="B353" s="117">
        <v>6</v>
      </c>
      <c r="C353" s="117">
        <v>5</v>
      </c>
      <c r="D353" s="118">
        <v>5</v>
      </c>
      <c r="E353" s="108">
        <f t="shared" si="10"/>
        <v>83.33333333333334</v>
      </c>
      <c r="F353" s="119"/>
    </row>
    <row r="354" spans="1:6" ht="14.25">
      <c r="A354" s="121" t="s">
        <v>306</v>
      </c>
      <c r="B354" s="117">
        <v>66</v>
      </c>
      <c r="C354" s="117">
        <v>193</v>
      </c>
      <c r="D354" s="118">
        <v>6</v>
      </c>
      <c r="E354" s="108">
        <f t="shared" si="10"/>
        <v>292.42424242424244</v>
      </c>
      <c r="F354" s="119"/>
    </row>
    <row r="355" spans="1:6" ht="14.25">
      <c r="A355" s="121" t="s">
        <v>307</v>
      </c>
      <c r="B355" s="117">
        <f>SUM(B356:B364)</f>
        <v>1667</v>
      </c>
      <c r="C355" s="117">
        <f>SUM(C356:C364)</f>
        <v>1460</v>
      </c>
      <c r="D355" s="118">
        <f>SUM(D356:D364)</f>
        <v>930</v>
      </c>
      <c r="E355" s="108">
        <f t="shared" si="10"/>
        <v>87.58248350329933</v>
      </c>
      <c r="F355" s="119"/>
    </row>
    <row r="356" spans="1:6" ht="14.25">
      <c r="A356" s="121" t="s">
        <v>40</v>
      </c>
      <c r="B356" s="117">
        <v>68</v>
      </c>
      <c r="C356" s="117">
        <v>51</v>
      </c>
      <c r="D356" s="118">
        <v>51</v>
      </c>
      <c r="E356" s="108">
        <f t="shared" si="10"/>
        <v>75</v>
      </c>
      <c r="F356" s="119"/>
    </row>
    <row r="357" spans="1:6" ht="14.25">
      <c r="A357" s="121" t="s">
        <v>41</v>
      </c>
      <c r="B357" s="117">
        <v>543</v>
      </c>
      <c r="C357" s="117">
        <v>566</v>
      </c>
      <c r="D357" s="118">
        <v>566</v>
      </c>
      <c r="E357" s="108">
        <f t="shared" si="10"/>
        <v>104.23572744014733</v>
      </c>
      <c r="F357" s="119"/>
    </row>
    <row r="358" spans="1:6" ht="14.25">
      <c r="A358" s="121" t="s">
        <v>308</v>
      </c>
      <c r="B358" s="117">
        <v>156</v>
      </c>
      <c r="C358" s="117">
        <v>128</v>
      </c>
      <c r="D358" s="118">
        <v>128</v>
      </c>
      <c r="E358" s="108">
        <f t="shared" si="10"/>
        <v>82.05128205128204</v>
      </c>
      <c r="F358" s="119"/>
    </row>
    <row r="359" spans="1:6" ht="14.25">
      <c r="A359" s="121" t="s">
        <v>309</v>
      </c>
      <c r="B359" s="117">
        <v>72</v>
      </c>
      <c r="C359" s="117">
        <v>47</v>
      </c>
      <c r="D359" s="118">
        <v>47</v>
      </c>
      <c r="E359" s="108">
        <f t="shared" si="10"/>
        <v>65.27777777777779</v>
      </c>
      <c r="F359" s="119"/>
    </row>
    <row r="360" spans="1:6" ht="14.25">
      <c r="A360" s="121" t="s">
        <v>310</v>
      </c>
      <c r="B360" s="117">
        <v>202</v>
      </c>
      <c r="C360" s="117">
        <v>108</v>
      </c>
      <c r="D360" s="118">
        <v>108</v>
      </c>
      <c r="E360" s="108">
        <f t="shared" si="10"/>
        <v>53.46534653465347</v>
      </c>
      <c r="F360" s="119"/>
    </row>
    <row r="361" spans="1:6" ht="14.25">
      <c r="A361" s="121" t="s">
        <v>311</v>
      </c>
      <c r="B361" s="117">
        <v>20</v>
      </c>
      <c r="C361" s="117">
        <v>5</v>
      </c>
      <c r="D361" s="118">
        <v>5</v>
      </c>
      <c r="E361" s="108">
        <f t="shared" si="10"/>
        <v>25</v>
      </c>
      <c r="F361" s="119"/>
    </row>
    <row r="362" spans="1:6" ht="14.25">
      <c r="A362" s="121" t="s">
        <v>312</v>
      </c>
      <c r="B362" s="117">
        <v>12</v>
      </c>
      <c r="C362" s="117">
        <v>0</v>
      </c>
      <c r="D362" s="118">
        <v>0</v>
      </c>
      <c r="E362" s="108">
        <f t="shared" si="10"/>
        <v>0</v>
      </c>
      <c r="F362" s="119"/>
    </row>
    <row r="363" spans="1:6" ht="14.25">
      <c r="A363" s="121" t="s">
        <v>313</v>
      </c>
      <c r="B363" s="117">
        <v>90</v>
      </c>
      <c r="C363" s="117">
        <v>0</v>
      </c>
      <c r="D363" s="118">
        <v>0</v>
      </c>
      <c r="E363" s="108">
        <f t="shared" si="10"/>
        <v>0</v>
      </c>
      <c r="F363" s="119"/>
    </row>
    <row r="364" spans="1:6" ht="14.25">
      <c r="A364" s="121" t="s">
        <v>314</v>
      </c>
      <c r="B364" s="117">
        <v>504</v>
      </c>
      <c r="C364" s="117">
        <v>555</v>
      </c>
      <c r="D364" s="118">
        <v>25</v>
      </c>
      <c r="E364" s="108">
        <f t="shared" si="10"/>
        <v>110.11904761904762</v>
      </c>
      <c r="F364" s="119"/>
    </row>
    <row r="365" spans="1:6" ht="14.25">
      <c r="A365" s="121" t="s">
        <v>315</v>
      </c>
      <c r="B365" s="117">
        <f>SUM(B366:B367)</f>
        <v>701</v>
      </c>
      <c r="C365" s="117">
        <f>SUM(C366:C367)</f>
        <v>418</v>
      </c>
      <c r="D365" s="118">
        <f>SUM(D366:D367)</f>
        <v>0</v>
      </c>
      <c r="E365" s="108">
        <f t="shared" si="10"/>
        <v>59.62910128388017</v>
      </c>
      <c r="F365" s="119"/>
    </row>
    <row r="366" spans="1:6" ht="14.25">
      <c r="A366" s="121" t="s">
        <v>316</v>
      </c>
      <c r="B366" s="117">
        <v>0</v>
      </c>
      <c r="C366" s="117">
        <v>72</v>
      </c>
      <c r="D366" s="118">
        <v>0</v>
      </c>
      <c r="E366" s="108"/>
      <c r="F366" s="119"/>
    </row>
    <row r="367" spans="1:6" ht="14.25">
      <c r="A367" s="121" t="s">
        <v>317</v>
      </c>
      <c r="B367" s="117">
        <v>701</v>
      </c>
      <c r="C367" s="117">
        <v>346</v>
      </c>
      <c r="D367" s="118">
        <v>0</v>
      </c>
      <c r="E367" s="108">
        <f>C367/B367*100</f>
        <v>49.35805991440799</v>
      </c>
      <c r="F367" s="119"/>
    </row>
    <row r="368" spans="1:6" ht="14.25">
      <c r="A368" s="121" t="s">
        <v>318</v>
      </c>
      <c r="B368" s="117">
        <f>SUM(B369:B370)</f>
        <v>2874</v>
      </c>
      <c r="C368" s="117">
        <f>SUM(C369:C371)</f>
        <v>2830</v>
      </c>
      <c r="D368" s="118">
        <f>SUM(D369:D371)</f>
        <v>2370</v>
      </c>
      <c r="E368" s="108">
        <f>C368/B368*100</f>
        <v>98.46903270702853</v>
      </c>
      <c r="F368" s="119"/>
    </row>
    <row r="369" spans="1:6" ht="14.25">
      <c r="A369" s="121" t="s">
        <v>319</v>
      </c>
      <c r="B369" s="117">
        <v>504</v>
      </c>
      <c r="C369" s="117">
        <v>0</v>
      </c>
      <c r="D369" s="118">
        <v>0</v>
      </c>
      <c r="E369" s="108">
        <f>C369/B369*100</f>
        <v>0</v>
      </c>
      <c r="F369" s="119"/>
    </row>
    <row r="370" spans="1:6" ht="14.25">
      <c r="A370" s="121" t="s">
        <v>320</v>
      </c>
      <c r="B370" s="117">
        <v>2370</v>
      </c>
      <c r="C370" s="117">
        <v>2370</v>
      </c>
      <c r="D370" s="118">
        <v>2370</v>
      </c>
      <c r="E370" s="108">
        <f>C370/B370*100</f>
        <v>100</v>
      </c>
      <c r="F370" s="119"/>
    </row>
    <row r="371" spans="1:6" ht="14.25">
      <c r="A371" s="121" t="s">
        <v>321</v>
      </c>
      <c r="B371" s="107">
        <v>0</v>
      </c>
      <c r="C371" s="117">
        <v>460</v>
      </c>
      <c r="D371" s="118"/>
      <c r="E371" s="108"/>
      <c r="F371" s="119"/>
    </row>
    <row r="372" spans="1:6" ht="14.25">
      <c r="A372" s="121" t="s">
        <v>322</v>
      </c>
      <c r="B372" s="117">
        <f>SUM(B373:B375)</f>
        <v>318</v>
      </c>
      <c r="C372" s="117">
        <f>SUM(C373:C375)</f>
        <v>482</v>
      </c>
      <c r="D372" s="118">
        <f>SUM(D373:D375)</f>
        <v>2</v>
      </c>
      <c r="E372" s="108">
        <f>C372/B372*100</f>
        <v>151.57232704402517</v>
      </c>
      <c r="F372" s="119"/>
    </row>
    <row r="373" spans="1:6" ht="14.25">
      <c r="A373" s="121" t="s">
        <v>323</v>
      </c>
      <c r="B373" s="117">
        <v>18</v>
      </c>
      <c r="C373" s="117">
        <v>0</v>
      </c>
      <c r="D373" s="118">
        <v>0</v>
      </c>
      <c r="E373" s="108">
        <f>C373/B373*100</f>
        <v>0</v>
      </c>
      <c r="F373" s="119"/>
    </row>
    <row r="374" spans="1:6" ht="14.25">
      <c r="A374" s="121" t="s">
        <v>324</v>
      </c>
      <c r="B374" s="117">
        <v>300</v>
      </c>
      <c r="C374" s="117">
        <v>480</v>
      </c>
      <c r="D374" s="118"/>
      <c r="E374" s="108">
        <f>C374/B374*100</f>
        <v>160</v>
      </c>
      <c r="F374" s="119"/>
    </row>
    <row r="375" spans="1:6" ht="14.25">
      <c r="A375" s="121" t="s">
        <v>325</v>
      </c>
      <c r="B375" s="117">
        <v>0</v>
      </c>
      <c r="C375" s="117">
        <v>2</v>
      </c>
      <c r="D375" s="118">
        <v>2</v>
      </c>
      <c r="E375" s="108"/>
      <c r="F375" s="119"/>
    </row>
    <row r="376" spans="1:7" ht="14.25">
      <c r="A376" s="120" t="s">
        <v>326</v>
      </c>
      <c r="B376" s="117">
        <f>B377</f>
        <v>2360</v>
      </c>
      <c r="C376" s="117">
        <f>C377</f>
        <v>2398</v>
      </c>
      <c r="D376" s="118">
        <f>D377</f>
        <v>1712</v>
      </c>
      <c r="E376" s="108">
        <f>C376/B376*100</f>
        <v>101.61016949152541</v>
      </c>
      <c r="F376" s="119"/>
      <c r="G376" s="113">
        <v>2598</v>
      </c>
    </row>
    <row r="377" spans="1:6" ht="14.25">
      <c r="A377" s="121" t="s">
        <v>327</v>
      </c>
      <c r="B377" s="117">
        <f>SUM(B378:B383)</f>
        <v>2360</v>
      </c>
      <c r="C377" s="117">
        <f>SUM(C378:C383)</f>
        <v>2398</v>
      </c>
      <c r="D377" s="118">
        <f>SUM(D378:D383)</f>
        <v>1712</v>
      </c>
      <c r="E377" s="108">
        <f>C377/B377*100</f>
        <v>101.61016949152541</v>
      </c>
      <c r="F377" s="119"/>
    </row>
    <row r="378" spans="1:6" ht="14.25">
      <c r="A378" s="121" t="s">
        <v>40</v>
      </c>
      <c r="B378" s="117">
        <v>35</v>
      </c>
      <c r="C378" s="117">
        <v>41</v>
      </c>
      <c r="D378" s="118">
        <v>41</v>
      </c>
      <c r="E378" s="108">
        <f>C378/B378*100</f>
        <v>117.14285714285715</v>
      </c>
      <c r="F378" s="119"/>
    </row>
    <row r="379" spans="1:6" ht="14.25">
      <c r="A379" s="121" t="s">
        <v>328</v>
      </c>
      <c r="B379" s="117">
        <v>765</v>
      </c>
      <c r="C379" s="117">
        <v>350</v>
      </c>
      <c r="D379" s="118">
        <v>350</v>
      </c>
      <c r="E379" s="108">
        <f>C379/B379*100</f>
        <v>45.751633986928105</v>
      </c>
      <c r="F379" s="119"/>
    </row>
    <row r="380" spans="1:6" ht="14.25">
      <c r="A380" s="121" t="s">
        <v>329</v>
      </c>
      <c r="B380" s="107">
        <v>0</v>
      </c>
      <c r="C380" s="117">
        <v>435</v>
      </c>
      <c r="D380" s="118"/>
      <c r="E380" s="108"/>
      <c r="F380" s="119"/>
    </row>
    <row r="381" spans="1:6" ht="14.25">
      <c r="A381" s="121" t="s">
        <v>330</v>
      </c>
      <c r="B381" s="107">
        <v>0</v>
      </c>
      <c r="C381" s="117">
        <v>160</v>
      </c>
      <c r="D381" s="118"/>
      <c r="E381" s="108"/>
      <c r="F381" s="119"/>
    </row>
    <row r="382" spans="1:6" ht="14.25">
      <c r="A382" s="121" t="s">
        <v>331</v>
      </c>
      <c r="B382" s="107">
        <v>0</v>
      </c>
      <c r="C382" s="117">
        <v>49</v>
      </c>
      <c r="D382" s="118"/>
      <c r="E382" s="108"/>
      <c r="F382" s="119"/>
    </row>
    <row r="383" spans="1:6" ht="14.25">
      <c r="A383" s="121" t="s">
        <v>332</v>
      </c>
      <c r="B383" s="117">
        <v>1560</v>
      </c>
      <c r="C383" s="117">
        <v>1363</v>
      </c>
      <c r="D383" s="118">
        <v>1321</v>
      </c>
      <c r="E383" s="108">
        <f>C383/B383*100</f>
        <v>87.37179487179488</v>
      </c>
      <c r="F383" s="119"/>
    </row>
    <row r="384" spans="1:7" ht="14.25">
      <c r="A384" s="120" t="s">
        <v>333</v>
      </c>
      <c r="B384" s="117">
        <f>B387+B385</f>
        <v>365</v>
      </c>
      <c r="C384" s="117">
        <f>C387+C385</f>
        <v>870</v>
      </c>
      <c r="D384" s="118">
        <f>D387+D385</f>
        <v>870</v>
      </c>
      <c r="E384" s="108">
        <f>C384/B384*100</f>
        <v>238.35616438356166</v>
      </c>
      <c r="F384" s="119"/>
      <c r="G384" s="113">
        <v>1920</v>
      </c>
    </row>
    <row r="385" spans="1:7" ht="14.25">
      <c r="A385" s="121" t="s">
        <v>334</v>
      </c>
      <c r="B385" s="107">
        <v>0</v>
      </c>
      <c r="C385" s="117">
        <f>SUM(C386)</f>
        <v>540</v>
      </c>
      <c r="D385" s="118">
        <f>SUM(D386)</f>
        <v>540</v>
      </c>
      <c r="E385" s="108"/>
      <c r="F385" s="119"/>
      <c r="G385" s="113"/>
    </row>
    <row r="386" spans="1:7" ht="14.25">
      <c r="A386" s="121" t="s">
        <v>46</v>
      </c>
      <c r="B386" s="107">
        <v>0</v>
      </c>
      <c r="C386" s="117">
        <v>540</v>
      </c>
      <c r="D386" s="118">
        <v>540</v>
      </c>
      <c r="E386" s="108"/>
      <c r="F386" s="119"/>
      <c r="G386" s="113"/>
    </row>
    <row r="387" spans="1:6" ht="14.25">
      <c r="A387" s="121" t="s">
        <v>335</v>
      </c>
      <c r="B387" s="117">
        <f>SUM(B388:B389)</f>
        <v>365</v>
      </c>
      <c r="C387" s="117">
        <f>SUM(C388:C389)</f>
        <v>330</v>
      </c>
      <c r="D387" s="118">
        <f>SUM(D388:D389)</f>
        <v>330</v>
      </c>
      <c r="E387" s="108">
        <f aca="true" t="shared" si="11" ref="E387:E396">C387/B387*100</f>
        <v>90.41095890410958</v>
      </c>
      <c r="F387" s="119"/>
    </row>
    <row r="388" spans="1:6" ht="14.25">
      <c r="A388" s="121" t="s">
        <v>336</v>
      </c>
      <c r="B388" s="117">
        <v>10</v>
      </c>
      <c r="C388" s="117">
        <v>0</v>
      </c>
      <c r="D388" s="118">
        <v>0</v>
      </c>
      <c r="E388" s="108">
        <f t="shared" si="11"/>
        <v>0</v>
      </c>
      <c r="F388" s="119"/>
    </row>
    <row r="389" spans="1:6" ht="14.25">
      <c r="A389" s="121" t="s">
        <v>337</v>
      </c>
      <c r="B389" s="117">
        <v>355</v>
      </c>
      <c r="C389" s="117">
        <v>330</v>
      </c>
      <c r="D389" s="118">
        <v>330</v>
      </c>
      <c r="E389" s="108">
        <f t="shared" si="11"/>
        <v>92.95774647887323</v>
      </c>
      <c r="F389" s="119"/>
    </row>
    <row r="390" spans="1:7" ht="14.25">
      <c r="A390" s="120" t="s">
        <v>338</v>
      </c>
      <c r="B390" s="119">
        <f>B391</f>
        <v>197</v>
      </c>
      <c r="C390" s="117">
        <f>C391</f>
        <v>148</v>
      </c>
      <c r="D390" s="118">
        <f>D391</f>
        <v>148</v>
      </c>
      <c r="E390" s="108">
        <f t="shared" si="11"/>
        <v>75.1269035532995</v>
      </c>
      <c r="F390" s="119"/>
      <c r="G390" s="113">
        <v>195</v>
      </c>
    </row>
    <row r="391" spans="1:6" ht="14.25">
      <c r="A391" s="121" t="s">
        <v>339</v>
      </c>
      <c r="B391" s="117">
        <f>SUM(B392:B393)</f>
        <v>197</v>
      </c>
      <c r="C391" s="117">
        <f>SUM(C392:C393)</f>
        <v>148</v>
      </c>
      <c r="D391" s="118">
        <f>SUM(D392:D393)</f>
        <v>148</v>
      </c>
      <c r="E391" s="108">
        <f t="shared" si="11"/>
        <v>75.1269035532995</v>
      </c>
      <c r="F391" s="119"/>
    </row>
    <row r="392" spans="1:6" ht="14.25">
      <c r="A392" s="121" t="s">
        <v>46</v>
      </c>
      <c r="B392" s="117">
        <v>192</v>
      </c>
      <c r="C392" s="117">
        <v>148</v>
      </c>
      <c r="D392" s="118">
        <v>148</v>
      </c>
      <c r="E392" s="108">
        <f t="shared" si="11"/>
        <v>77.08333333333334</v>
      </c>
      <c r="F392" s="119"/>
    </row>
    <row r="393" spans="1:6" ht="14.25">
      <c r="A393" s="121" t="s">
        <v>340</v>
      </c>
      <c r="B393" s="117">
        <v>5</v>
      </c>
      <c r="C393" s="117">
        <v>0</v>
      </c>
      <c r="D393" s="118">
        <v>0</v>
      </c>
      <c r="E393" s="108">
        <f t="shared" si="11"/>
        <v>0</v>
      </c>
      <c r="F393" s="119"/>
    </row>
    <row r="394" spans="1:7" ht="14.25">
      <c r="A394" s="120" t="s">
        <v>341</v>
      </c>
      <c r="B394" s="117">
        <f>B395+B399</f>
        <v>1651</v>
      </c>
      <c r="C394" s="117">
        <f>C395+C399</f>
        <v>1768</v>
      </c>
      <c r="D394" s="118">
        <f>D395+D399</f>
        <v>1768</v>
      </c>
      <c r="E394" s="108">
        <f t="shared" si="11"/>
        <v>107.08661417322836</v>
      </c>
      <c r="F394" s="119"/>
      <c r="G394" s="113">
        <v>2356</v>
      </c>
    </row>
    <row r="395" spans="1:6" ht="14.25">
      <c r="A395" s="121" t="s">
        <v>342</v>
      </c>
      <c r="B395" s="117">
        <f>SUM(B396:B398)</f>
        <v>1620</v>
      </c>
      <c r="C395" s="117">
        <f>SUM(C396:C398)</f>
        <v>1736</v>
      </c>
      <c r="D395" s="118">
        <f>SUM(D396:D398)</f>
        <v>1736</v>
      </c>
      <c r="E395" s="108">
        <f t="shared" si="11"/>
        <v>107.16049382716048</v>
      </c>
      <c r="F395" s="119"/>
    </row>
    <row r="396" spans="1:6" ht="14.25">
      <c r="A396" s="121" t="s">
        <v>40</v>
      </c>
      <c r="B396" s="117">
        <v>155</v>
      </c>
      <c r="C396" s="117">
        <v>157</v>
      </c>
      <c r="D396" s="118">
        <v>157</v>
      </c>
      <c r="E396" s="108">
        <f t="shared" si="11"/>
        <v>101.29032258064517</v>
      </c>
      <c r="F396" s="119"/>
    </row>
    <row r="397" spans="1:6" ht="14.25">
      <c r="A397" s="121" t="s">
        <v>46</v>
      </c>
      <c r="B397" s="117">
        <v>1279</v>
      </c>
      <c r="C397" s="117">
        <v>1579</v>
      </c>
      <c r="D397" s="118">
        <v>1579</v>
      </c>
      <c r="E397" s="108">
        <f aca="true" t="shared" si="12" ref="E397:E405">C397/B397*100</f>
        <v>123.45582486317434</v>
      </c>
      <c r="F397" s="119"/>
    </row>
    <row r="398" spans="1:6" ht="14.25">
      <c r="A398" s="121" t="s">
        <v>343</v>
      </c>
      <c r="B398" s="117">
        <v>186</v>
      </c>
      <c r="C398" s="117">
        <v>0</v>
      </c>
      <c r="D398" s="118">
        <v>0</v>
      </c>
      <c r="E398" s="108">
        <f t="shared" si="12"/>
        <v>0</v>
      </c>
      <c r="F398" s="119"/>
    </row>
    <row r="399" spans="1:6" ht="14.25">
      <c r="A399" s="121" t="s">
        <v>344</v>
      </c>
      <c r="B399" s="117">
        <f>SUM(B400:B401)</f>
        <v>31</v>
      </c>
      <c r="C399" s="117">
        <f>SUM(C400:C401)</f>
        <v>32</v>
      </c>
      <c r="D399" s="118">
        <f>SUM(D400:D401)</f>
        <v>32</v>
      </c>
      <c r="E399" s="108">
        <f t="shared" si="12"/>
        <v>103.2258064516129</v>
      </c>
      <c r="F399" s="119"/>
    </row>
    <row r="400" spans="1:6" ht="14.25">
      <c r="A400" s="121" t="s">
        <v>345</v>
      </c>
      <c r="B400" s="117">
        <v>22</v>
      </c>
      <c r="C400" s="117">
        <v>22</v>
      </c>
      <c r="D400" s="118">
        <v>22</v>
      </c>
      <c r="E400" s="108">
        <f t="shared" si="12"/>
        <v>100</v>
      </c>
      <c r="F400" s="119"/>
    </row>
    <row r="401" spans="1:6" ht="14.25">
      <c r="A401" s="121" t="s">
        <v>346</v>
      </c>
      <c r="B401" s="117">
        <v>9</v>
      </c>
      <c r="C401" s="117">
        <v>10</v>
      </c>
      <c r="D401" s="118">
        <v>10</v>
      </c>
      <c r="E401" s="108">
        <f t="shared" si="12"/>
        <v>111.11111111111111</v>
      </c>
      <c r="F401" s="119"/>
    </row>
    <row r="402" spans="1:8" ht="14.25">
      <c r="A402" s="120" t="s">
        <v>347</v>
      </c>
      <c r="B402" s="119">
        <f>B403+B409</f>
        <v>4475</v>
      </c>
      <c r="C402" s="117">
        <f>C403+C409</f>
        <v>4222</v>
      </c>
      <c r="D402" s="118">
        <f>D403+D409</f>
        <v>4049</v>
      </c>
      <c r="E402" s="108">
        <f t="shared" si="12"/>
        <v>94.3463687150838</v>
      </c>
      <c r="F402" s="119"/>
      <c r="G402" s="113">
        <v>4093</v>
      </c>
      <c r="H402">
        <v>1</v>
      </c>
    </row>
    <row r="403" spans="1:6" ht="14.25">
      <c r="A403" s="116" t="s">
        <v>348</v>
      </c>
      <c r="B403" s="117">
        <f>SUM(B405:B408)</f>
        <v>167</v>
      </c>
      <c r="C403" s="117">
        <f>SUM(C404:C408)</f>
        <v>173</v>
      </c>
      <c r="D403" s="118">
        <f>SUM(D404:D408)</f>
        <v>0</v>
      </c>
      <c r="E403" s="108">
        <f t="shared" si="12"/>
        <v>103.59281437125749</v>
      </c>
      <c r="F403" s="119"/>
    </row>
    <row r="404" spans="1:6" ht="14.25">
      <c r="A404" s="116" t="s">
        <v>349</v>
      </c>
      <c r="B404" s="107">
        <v>0</v>
      </c>
      <c r="C404" s="117">
        <v>24</v>
      </c>
      <c r="D404" s="118"/>
      <c r="E404" s="108"/>
      <c r="F404" s="119"/>
    </row>
    <row r="405" spans="1:6" ht="14.25">
      <c r="A405" s="121" t="s">
        <v>350</v>
      </c>
      <c r="B405" s="117">
        <v>0</v>
      </c>
      <c r="C405" s="117">
        <v>68</v>
      </c>
      <c r="D405" s="118">
        <v>0</v>
      </c>
      <c r="E405" s="108"/>
      <c r="F405" s="119"/>
    </row>
    <row r="406" spans="1:6" ht="14.25">
      <c r="A406" s="121" t="s">
        <v>351</v>
      </c>
      <c r="B406" s="107">
        <v>0</v>
      </c>
      <c r="C406" s="117">
        <v>77</v>
      </c>
      <c r="D406" s="118"/>
      <c r="E406" s="108"/>
      <c r="F406" s="119"/>
    </row>
    <row r="407" spans="1:6" ht="14.25">
      <c r="A407" s="121" t="s">
        <v>352</v>
      </c>
      <c r="B407" s="117">
        <v>13</v>
      </c>
      <c r="C407" s="117">
        <v>0</v>
      </c>
      <c r="D407" s="118">
        <v>0</v>
      </c>
      <c r="E407" s="108">
        <f>C407/B407*100</f>
        <v>0</v>
      </c>
      <c r="F407" s="119"/>
    </row>
    <row r="408" spans="1:6" ht="14.25">
      <c r="A408" s="121" t="s">
        <v>353</v>
      </c>
      <c r="B408" s="117">
        <v>154</v>
      </c>
      <c r="C408" s="117">
        <v>4</v>
      </c>
      <c r="D408" s="118"/>
      <c r="E408" s="108">
        <f>C408/B408*100</f>
        <v>2.5974025974025974</v>
      </c>
      <c r="F408" s="119"/>
    </row>
    <row r="409" spans="1:6" ht="14.25">
      <c r="A409" s="121" t="s">
        <v>354</v>
      </c>
      <c r="B409" s="117">
        <f>SUM(B410)</f>
        <v>4308</v>
      </c>
      <c r="C409" s="117">
        <f>SUM(C410)</f>
        <v>4049</v>
      </c>
      <c r="D409" s="118">
        <f>SUM(D410)</f>
        <v>4049</v>
      </c>
      <c r="E409" s="108">
        <f>C409/B409*100</f>
        <v>93.98792943361188</v>
      </c>
      <c r="F409" s="119"/>
    </row>
    <row r="410" spans="1:6" ht="14.25">
      <c r="A410" s="121" t="s">
        <v>355</v>
      </c>
      <c r="B410" s="117">
        <v>4308</v>
      </c>
      <c r="C410" s="117">
        <v>4049</v>
      </c>
      <c r="D410" s="118">
        <v>4049</v>
      </c>
      <c r="E410" s="108">
        <f>C410/B410*100</f>
        <v>93.98792943361188</v>
      </c>
      <c r="F410" s="119"/>
    </row>
    <row r="411" spans="1:7" ht="14.25">
      <c r="A411" s="120" t="s">
        <v>356</v>
      </c>
      <c r="B411" s="117">
        <f>B412</f>
        <v>0</v>
      </c>
      <c r="C411" s="117">
        <f>C412</f>
        <v>148</v>
      </c>
      <c r="D411" s="118">
        <f>D412</f>
        <v>148</v>
      </c>
      <c r="E411" s="108"/>
      <c r="F411" s="119"/>
      <c r="G411" s="113">
        <v>159</v>
      </c>
    </row>
    <row r="412" spans="1:6" ht="14.25">
      <c r="A412" s="121" t="s">
        <v>357</v>
      </c>
      <c r="B412" s="117">
        <f>SUM(B413:B414)</f>
        <v>0</v>
      </c>
      <c r="C412" s="117">
        <f>SUM(C413:C414)</f>
        <v>148</v>
      </c>
      <c r="D412" s="118">
        <f>SUM(D413:D414)</f>
        <v>148</v>
      </c>
      <c r="E412" s="108"/>
      <c r="F412" s="119"/>
    </row>
    <row r="413" spans="1:6" ht="14.25">
      <c r="A413" s="121" t="s">
        <v>46</v>
      </c>
      <c r="B413" s="117">
        <v>0</v>
      </c>
      <c r="C413" s="117">
        <v>106</v>
      </c>
      <c r="D413" s="118">
        <v>106</v>
      </c>
      <c r="E413" s="108"/>
      <c r="F413" s="119"/>
    </row>
    <row r="414" spans="1:6" ht="14.25">
      <c r="A414" s="121" t="s">
        <v>358</v>
      </c>
      <c r="B414" s="117">
        <v>0</v>
      </c>
      <c r="C414" s="117">
        <v>42</v>
      </c>
      <c r="D414" s="118">
        <v>42</v>
      </c>
      <c r="E414" s="108"/>
      <c r="F414" s="119"/>
    </row>
    <row r="415" spans="1:7" ht="14.25">
      <c r="A415" s="123" t="s">
        <v>359</v>
      </c>
      <c r="B415" s="117">
        <f>B416+B424+B426+B429</f>
        <v>1306</v>
      </c>
      <c r="C415" s="117">
        <f>C416+C424+C426+C429</f>
        <v>1180</v>
      </c>
      <c r="D415" s="117">
        <f>D416+D424+D426+D429</f>
        <v>1068</v>
      </c>
      <c r="E415" s="108">
        <f>C415/B415*100</f>
        <v>90.35222052067381</v>
      </c>
      <c r="F415" s="119"/>
      <c r="G415" s="113">
        <v>1403</v>
      </c>
    </row>
    <row r="416" spans="1:6" ht="14.25">
      <c r="A416" s="124" t="s">
        <v>360</v>
      </c>
      <c r="B416" s="117">
        <f>SUM(B417:B423)</f>
        <v>893</v>
      </c>
      <c r="C416" s="117">
        <f>SUM(C417:C423)</f>
        <v>642</v>
      </c>
      <c r="D416" s="118">
        <f>SUM(D417:D423)</f>
        <v>642</v>
      </c>
      <c r="E416" s="108">
        <f>C416/B416*100</f>
        <v>71.89249720044792</v>
      </c>
      <c r="F416" s="119"/>
    </row>
    <row r="417" spans="1:6" ht="14.25">
      <c r="A417" s="124" t="s">
        <v>40</v>
      </c>
      <c r="B417" s="117">
        <v>65</v>
      </c>
      <c r="C417" s="117">
        <v>55</v>
      </c>
      <c r="D417" s="118">
        <v>55</v>
      </c>
      <c r="E417" s="108">
        <f>C417/B417*100</f>
        <v>84.61538461538461</v>
      </c>
      <c r="F417" s="119"/>
    </row>
    <row r="418" spans="1:6" ht="14.25">
      <c r="A418" s="124" t="s">
        <v>41</v>
      </c>
      <c r="B418" s="117">
        <v>60</v>
      </c>
      <c r="C418" s="117">
        <v>0</v>
      </c>
      <c r="D418" s="118">
        <v>0</v>
      </c>
      <c r="E418" s="108">
        <f>C418/B418*100</f>
        <v>0</v>
      </c>
      <c r="F418" s="119"/>
    </row>
    <row r="419" spans="1:6" ht="14.25">
      <c r="A419" s="124" t="s">
        <v>86</v>
      </c>
      <c r="B419" s="117">
        <v>0</v>
      </c>
      <c r="C419" s="117">
        <v>5</v>
      </c>
      <c r="D419" s="118">
        <v>5</v>
      </c>
      <c r="E419" s="108"/>
      <c r="F419" s="119"/>
    </row>
    <row r="420" spans="1:6" ht="14.25">
      <c r="A420" s="124" t="s">
        <v>361</v>
      </c>
      <c r="B420" s="117">
        <v>34</v>
      </c>
      <c r="C420" s="117">
        <v>0</v>
      </c>
      <c r="D420" s="118">
        <v>0</v>
      </c>
      <c r="E420" s="108">
        <f>C420/B420*100</f>
        <v>0</v>
      </c>
      <c r="F420" s="119"/>
    </row>
    <row r="421" spans="1:6" ht="14.25">
      <c r="A421" s="124" t="s">
        <v>362</v>
      </c>
      <c r="B421" s="117">
        <v>5</v>
      </c>
      <c r="C421" s="117">
        <v>0</v>
      </c>
      <c r="D421" s="118">
        <v>0</v>
      </c>
      <c r="E421" s="108">
        <f aca="true" t="shared" si="13" ref="E421:E436">C421/B421*100</f>
        <v>0</v>
      </c>
      <c r="F421" s="119"/>
    </row>
    <row r="422" spans="1:6" ht="14.25">
      <c r="A422" s="124" t="s">
        <v>46</v>
      </c>
      <c r="B422" s="117">
        <v>627</v>
      </c>
      <c r="C422" s="117">
        <v>582</v>
      </c>
      <c r="D422" s="118">
        <v>582</v>
      </c>
      <c r="E422" s="108">
        <f t="shared" si="13"/>
        <v>92.82296650717703</v>
      </c>
      <c r="F422" s="119"/>
    </row>
    <row r="423" spans="1:6" ht="14.25">
      <c r="A423" s="124" t="s">
        <v>363</v>
      </c>
      <c r="B423" s="117">
        <v>102</v>
      </c>
      <c r="C423" s="117">
        <v>0</v>
      </c>
      <c r="D423" s="118">
        <v>0</v>
      </c>
      <c r="E423" s="108">
        <f t="shared" si="13"/>
        <v>0</v>
      </c>
      <c r="F423" s="119"/>
    </row>
    <row r="424" spans="1:6" ht="14.25">
      <c r="A424" s="124" t="s">
        <v>364</v>
      </c>
      <c r="B424" s="117">
        <f>SUM(B425)</f>
        <v>330</v>
      </c>
      <c r="C424" s="117">
        <f>SUM(C425)</f>
        <v>330</v>
      </c>
      <c r="D424" s="118">
        <f>SUM(D425)</f>
        <v>330</v>
      </c>
      <c r="E424" s="108">
        <f t="shared" si="13"/>
        <v>100</v>
      </c>
      <c r="F424" s="119"/>
    </row>
    <row r="425" spans="1:6" ht="14.25">
      <c r="A425" s="124" t="s">
        <v>365</v>
      </c>
      <c r="B425" s="117">
        <v>330</v>
      </c>
      <c r="C425" s="117">
        <v>330</v>
      </c>
      <c r="D425" s="118">
        <v>330</v>
      </c>
      <c r="E425" s="108">
        <f t="shared" si="13"/>
        <v>100</v>
      </c>
      <c r="F425" s="119"/>
    </row>
    <row r="426" spans="1:6" ht="14.25">
      <c r="A426" s="124" t="s">
        <v>366</v>
      </c>
      <c r="B426" s="117">
        <f>SUM(B427:B428)</f>
        <v>83</v>
      </c>
      <c r="C426" s="117">
        <f>SUM(C427:C428)</f>
        <v>81</v>
      </c>
      <c r="D426" s="118">
        <f>SUM(D427:D428)</f>
        <v>81</v>
      </c>
      <c r="E426" s="108">
        <f t="shared" si="13"/>
        <v>97.59036144578313</v>
      </c>
      <c r="F426" s="119"/>
    </row>
    <row r="427" spans="1:6" ht="14.25">
      <c r="A427" s="124" t="s">
        <v>40</v>
      </c>
      <c r="B427" s="117">
        <v>83</v>
      </c>
      <c r="C427" s="117">
        <v>28</v>
      </c>
      <c r="D427" s="118">
        <v>28</v>
      </c>
      <c r="E427" s="108">
        <f t="shared" si="13"/>
        <v>33.734939759036145</v>
      </c>
      <c r="F427" s="119"/>
    </row>
    <row r="428" spans="1:6" ht="14.25">
      <c r="A428" s="124" t="s">
        <v>367</v>
      </c>
      <c r="B428" s="117">
        <v>0</v>
      </c>
      <c r="C428" s="117">
        <v>53</v>
      </c>
      <c r="D428" s="118">
        <v>53</v>
      </c>
      <c r="E428" s="108"/>
      <c r="F428" s="119"/>
    </row>
    <row r="429" spans="1:6" ht="14.25">
      <c r="A429" s="124" t="s">
        <v>368</v>
      </c>
      <c r="B429" s="117">
        <f>SUM(B430)</f>
        <v>0</v>
      </c>
      <c r="C429" s="117">
        <f>SUM(C430)</f>
        <v>127</v>
      </c>
      <c r="D429" s="118">
        <f>SUM(D430)</f>
        <v>15</v>
      </c>
      <c r="E429" s="108"/>
      <c r="F429" s="119"/>
    </row>
    <row r="430" spans="1:6" ht="14.25">
      <c r="A430" s="124" t="s">
        <v>369</v>
      </c>
      <c r="B430" s="117">
        <v>0</v>
      </c>
      <c r="C430" s="117">
        <v>127</v>
      </c>
      <c r="D430" s="118">
        <v>15</v>
      </c>
      <c r="E430" s="108"/>
      <c r="F430" s="119"/>
    </row>
    <row r="431" spans="1:7" ht="14.25">
      <c r="A431" s="120" t="s">
        <v>370</v>
      </c>
      <c r="B431" s="117">
        <v>1300</v>
      </c>
      <c r="C431" s="117">
        <v>1300</v>
      </c>
      <c r="D431" s="118">
        <v>1300</v>
      </c>
      <c r="E431" s="108">
        <f t="shared" si="13"/>
        <v>100</v>
      </c>
      <c r="F431" s="119"/>
      <c r="G431" s="113">
        <v>2000</v>
      </c>
    </row>
    <row r="432" spans="1:7" ht="14.25">
      <c r="A432" s="120" t="s">
        <v>371</v>
      </c>
      <c r="B432" s="117">
        <f>SUM(B433)</f>
        <v>950</v>
      </c>
      <c r="C432" s="117">
        <f>SUM(C433)</f>
        <v>1088</v>
      </c>
      <c r="D432" s="118">
        <f>SUM(D433)</f>
        <v>1088</v>
      </c>
      <c r="E432" s="108">
        <f t="shared" si="13"/>
        <v>114.52631578947367</v>
      </c>
      <c r="F432" s="119"/>
      <c r="G432" s="113">
        <v>2431</v>
      </c>
    </row>
    <row r="433" spans="1:6" ht="14.25">
      <c r="A433" s="121" t="s">
        <v>372</v>
      </c>
      <c r="B433" s="117">
        <v>950</v>
      </c>
      <c r="C433" s="117">
        <v>1088</v>
      </c>
      <c r="D433" s="118">
        <v>1088</v>
      </c>
      <c r="E433" s="108">
        <f t="shared" si="13"/>
        <v>114.52631578947367</v>
      </c>
      <c r="F433" s="119"/>
    </row>
    <row r="434" spans="1:7" ht="14.25">
      <c r="A434" s="125" t="s">
        <v>373</v>
      </c>
      <c r="B434" s="119">
        <f>SUM(B435)</f>
        <v>1174</v>
      </c>
      <c r="C434" s="117">
        <f>SUM(C435)</f>
        <v>1200</v>
      </c>
      <c r="D434" s="118">
        <f>SUM(D435)</f>
        <v>1200</v>
      </c>
      <c r="E434" s="108">
        <f t="shared" si="13"/>
        <v>102.21465076660988</v>
      </c>
      <c r="F434" s="119"/>
      <c r="G434" s="113">
        <v>1106</v>
      </c>
    </row>
    <row r="435" spans="1:6" ht="14.25">
      <c r="A435" s="126" t="s">
        <v>374</v>
      </c>
      <c r="B435" s="119">
        <v>1174</v>
      </c>
      <c r="C435" s="117">
        <v>1200</v>
      </c>
      <c r="D435" s="118">
        <v>1200</v>
      </c>
      <c r="E435" s="108">
        <f t="shared" si="13"/>
        <v>102.21465076660988</v>
      </c>
      <c r="F435" s="119"/>
    </row>
    <row r="436" spans="1:6" ht="14.25">
      <c r="A436" s="126" t="s">
        <v>375</v>
      </c>
      <c r="B436" s="119">
        <v>1174</v>
      </c>
      <c r="C436" s="117">
        <v>1200</v>
      </c>
      <c r="D436" s="118">
        <v>1200</v>
      </c>
      <c r="E436" s="108">
        <f t="shared" si="13"/>
        <v>102.21465076660988</v>
      </c>
      <c r="F436" s="119"/>
    </row>
  </sheetData>
  <sheetProtection/>
  <mergeCells count="1">
    <mergeCell ref="A1:F1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/>
  <headerFooter alignWithMargins="0">
    <oddFooter>&amp;C第 &amp;P+13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:C1"/>
    </sheetView>
  </sheetViews>
  <sheetFormatPr defaultColWidth="9.00390625" defaultRowHeight="14.25"/>
  <cols>
    <col min="1" max="3" width="39.25390625" style="0" customWidth="1"/>
    <col min="4" max="4" width="19.375" style="0" customWidth="1"/>
    <col min="5" max="5" width="15.375" style="0" customWidth="1"/>
    <col min="6" max="6" width="12.625" style="0" bestFit="1" customWidth="1"/>
  </cols>
  <sheetData>
    <row r="1" spans="1:3" ht="49.5" customHeight="1">
      <c r="A1" s="2" t="s">
        <v>376</v>
      </c>
      <c r="B1" s="2"/>
      <c r="C1" s="2"/>
    </row>
    <row r="2" spans="1:3" ht="21" customHeight="1">
      <c r="A2" t="s">
        <v>377</v>
      </c>
      <c r="C2" s="3" t="s">
        <v>2</v>
      </c>
    </row>
    <row r="3" spans="1:3" ht="39.75" customHeight="1">
      <c r="A3" s="61" t="s">
        <v>378</v>
      </c>
      <c r="B3" s="61" t="s">
        <v>5</v>
      </c>
      <c r="C3" s="61" t="s">
        <v>7</v>
      </c>
    </row>
    <row r="4" spans="1:3" ht="14.25">
      <c r="A4" s="93" t="s">
        <v>379</v>
      </c>
      <c r="B4" s="94">
        <v>59605.47</v>
      </c>
      <c r="C4" s="95"/>
    </row>
    <row r="5" spans="1:3" ht="14.25">
      <c r="A5" s="96" t="s">
        <v>380</v>
      </c>
      <c r="B5" s="94">
        <v>11676.65</v>
      </c>
      <c r="C5" s="95"/>
    </row>
    <row r="6" spans="1:3" ht="14.25">
      <c r="A6" s="97" t="s">
        <v>381</v>
      </c>
      <c r="B6" s="94">
        <v>8164.91</v>
      </c>
      <c r="C6" s="95"/>
    </row>
    <row r="7" spans="1:3" ht="14.25">
      <c r="A7" s="97" t="s">
        <v>382</v>
      </c>
      <c r="B7" s="94">
        <v>2543.85</v>
      </c>
      <c r="C7" s="95"/>
    </row>
    <row r="8" spans="1:3" ht="14.25">
      <c r="A8" s="97" t="s">
        <v>383</v>
      </c>
      <c r="B8" s="94">
        <v>967.7</v>
      </c>
      <c r="C8" s="95"/>
    </row>
    <row r="9" spans="1:3" ht="14.25">
      <c r="A9" s="96" t="s">
        <v>384</v>
      </c>
      <c r="B9" s="94">
        <v>1594.21</v>
      </c>
      <c r="C9" s="95"/>
    </row>
    <row r="10" spans="1:3" ht="14.25">
      <c r="A10" s="97" t="s">
        <v>385</v>
      </c>
      <c r="B10" s="94">
        <v>1431.08</v>
      </c>
      <c r="C10" s="95"/>
    </row>
    <row r="11" spans="1:3" ht="14.25">
      <c r="A11" s="97" t="s">
        <v>386</v>
      </c>
      <c r="B11" s="94">
        <v>9.22</v>
      </c>
      <c r="C11" s="95"/>
    </row>
    <row r="12" spans="1:3" ht="14.25">
      <c r="A12" s="97" t="s">
        <v>387</v>
      </c>
      <c r="B12" s="94">
        <v>5.07</v>
      </c>
      <c r="C12" s="95"/>
    </row>
    <row r="13" spans="1:3" ht="14.25">
      <c r="A13" s="97" t="s">
        <v>388</v>
      </c>
      <c r="B13" s="94">
        <v>1.84</v>
      </c>
      <c r="C13" s="95"/>
    </row>
    <row r="14" spans="1:3" ht="14.25">
      <c r="A14" s="97" t="s">
        <v>389</v>
      </c>
      <c r="B14" s="94">
        <v>31.86</v>
      </c>
      <c r="C14" s="95"/>
    </row>
    <row r="15" spans="1:3" ht="14.25">
      <c r="A15" s="97" t="s">
        <v>390</v>
      </c>
      <c r="B15" s="94">
        <v>4.13</v>
      </c>
      <c r="C15" s="95"/>
    </row>
    <row r="16" spans="1:3" ht="14.25">
      <c r="A16" s="97" t="s">
        <v>391</v>
      </c>
      <c r="B16" s="94">
        <v>59</v>
      </c>
      <c r="C16" s="95"/>
    </row>
    <row r="17" spans="1:3" ht="14.25">
      <c r="A17" s="97" t="s">
        <v>392</v>
      </c>
      <c r="B17" s="94">
        <v>20.7</v>
      </c>
      <c r="C17" s="95"/>
    </row>
    <row r="18" spans="1:3" ht="14.25">
      <c r="A18" s="97" t="s">
        <v>393</v>
      </c>
      <c r="B18" s="94">
        <v>31.31</v>
      </c>
      <c r="C18" s="95"/>
    </row>
    <row r="19" spans="1:3" ht="14.25">
      <c r="A19" s="97" t="s">
        <v>394</v>
      </c>
      <c r="B19" s="94">
        <v>29.81</v>
      </c>
      <c r="C19" s="95"/>
    </row>
    <row r="20" spans="1:3" ht="14.25">
      <c r="A20" s="97" t="s">
        <v>395</v>
      </c>
      <c r="B20" s="94">
        <v>29.81</v>
      </c>
      <c r="C20" s="95"/>
    </row>
    <row r="21" spans="1:3" ht="14.25">
      <c r="A21" s="97" t="s">
        <v>396</v>
      </c>
      <c r="B21" s="94">
        <v>44701.41</v>
      </c>
      <c r="C21" s="95"/>
    </row>
    <row r="22" spans="1:3" ht="14.25">
      <c r="A22" s="97" t="s">
        <v>397</v>
      </c>
      <c r="B22" s="94">
        <v>42738.87</v>
      </c>
      <c r="C22" s="95"/>
    </row>
    <row r="23" spans="1:3" ht="14.25">
      <c r="A23" s="97" t="s">
        <v>390</v>
      </c>
      <c r="B23" s="94">
        <v>2.51</v>
      </c>
      <c r="C23" s="95"/>
    </row>
    <row r="24" spans="1:3" ht="14.25">
      <c r="A24" s="97" t="s">
        <v>391</v>
      </c>
      <c r="B24" s="94">
        <v>53</v>
      </c>
      <c r="C24" s="95"/>
    </row>
    <row r="25" spans="1:3" ht="14.25">
      <c r="A25" s="97" t="s">
        <v>398</v>
      </c>
      <c r="B25" s="94">
        <v>1907.03</v>
      </c>
      <c r="C25" s="95"/>
    </row>
    <row r="26" spans="1:3" ht="14.25">
      <c r="A26" s="97" t="s">
        <v>399</v>
      </c>
      <c r="B26" s="94">
        <v>19.74</v>
      </c>
      <c r="C26" s="95"/>
    </row>
    <row r="27" spans="1:3" ht="14.25">
      <c r="A27" s="97" t="s">
        <v>400</v>
      </c>
      <c r="B27" s="94">
        <v>19.74</v>
      </c>
      <c r="C27" s="98"/>
    </row>
    <row r="28" spans="1:3" ht="14.25">
      <c r="A28" s="96" t="s">
        <v>401</v>
      </c>
      <c r="B28" s="94">
        <v>1583.65</v>
      </c>
      <c r="C28" s="98"/>
    </row>
    <row r="29" spans="1:3" ht="14.25">
      <c r="A29" s="97" t="s">
        <v>402</v>
      </c>
      <c r="B29" s="94">
        <v>319.01</v>
      </c>
      <c r="C29" s="98"/>
    </row>
    <row r="30" spans="1:3" ht="14.25">
      <c r="A30" s="97" t="s">
        <v>403</v>
      </c>
      <c r="B30" s="94">
        <v>1264.64</v>
      </c>
      <c r="C30" s="98"/>
    </row>
  </sheetData>
  <sheetProtection/>
  <mergeCells count="1">
    <mergeCell ref="A1:C1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/>
  <headerFooter alignWithMargins="0">
    <oddFooter>&amp;C第 &amp;P+35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:D1"/>
    </sheetView>
  </sheetViews>
  <sheetFormatPr defaultColWidth="9.00390625" defaultRowHeight="14.25"/>
  <cols>
    <col min="1" max="1" width="43.625" style="78" customWidth="1"/>
    <col min="2" max="2" width="16.625" style="78" customWidth="1"/>
    <col min="3" max="3" width="43.625" style="78" customWidth="1"/>
    <col min="4" max="4" width="16.625" style="78" customWidth="1"/>
    <col min="5" max="16384" width="9.00390625" style="78" customWidth="1"/>
  </cols>
  <sheetData>
    <row r="1" spans="1:4" s="77" customFormat="1" ht="49.5" customHeight="1">
      <c r="A1" s="79" t="s">
        <v>404</v>
      </c>
      <c r="B1" s="79"/>
      <c r="C1" s="79"/>
      <c r="D1" s="79"/>
    </row>
    <row r="2" spans="1:4" ht="21" customHeight="1">
      <c r="A2" s="78" t="s">
        <v>405</v>
      </c>
      <c r="D2" s="80" t="s">
        <v>2</v>
      </c>
    </row>
    <row r="3" spans="1:4" ht="39.75" customHeight="1">
      <c r="A3" s="81" t="s">
        <v>406</v>
      </c>
      <c r="B3" s="81" t="s">
        <v>5</v>
      </c>
      <c r="C3" s="81" t="s">
        <v>407</v>
      </c>
      <c r="D3" s="81" t="s">
        <v>5</v>
      </c>
    </row>
    <row r="4" spans="1:4" ht="13.5" customHeight="1">
      <c r="A4" s="82" t="s">
        <v>408</v>
      </c>
      <c r="B4" s="83">
        <v>43481</v>
      </c>
      <c r="C4" s="82" t="s">
        <v>409</v>
      </c>
      <c r="D4" s="84">
        <v>143362</v>
      </c>
    </row>
    <row r="5" spans="1:4" ht="13.5" customHeight="1">
      <c r="A5" s="85" t="s">
        <v>410</v>
      </c>
      <c r="B5" s="83">
        <f>B6+B50+B51+B54</f>
        <v>101066</v>
      </c>
      <c r="C5" s="85" t="s">
        <v>411</v>
      </c>
      <c r="D5" s="83">
        <f>D6+D11+D43</f>
        <v>1185</v>
      </c>
    </row>
    <row r="6" spans="1:4" ht="13.5" customHeight="1">
      <c r="A6" s="86" t="s">
        <v>412</v>
      </c>
      <c r="B6" s="83">
        <f>B7+B14+B37</f>
        <v>99364</v>
      </c>
      <c r="C6" s="86" t="s">
        <v>413</v>
      </c>
      <c r="D6" s="83">
        <v>1087</v>
      </c>
    </row>
    <row r="7" spans="1:4" ht="13.5" customHeight="1">
      <c r="A7" s="86" t="s">
        <v>414</v>
      </c>
      <c r="B7" s="83">
        <f>SUM(B8:B13)</f>
        <v>3032</v>
      </c>
      <c r="C7" s="86" t="s">
        <v>415</v>
      </c>
      <c r="D7" s="87">
        <v>760</v>
      </c>
    </row>
    <row r="8" spans="1:4" ht="13.5" customHeight="1">
      <c r="A8" s="88" t="s">
        <v>416</v>
      </c>
      <c r="B8" s="87">
        <v>-807</v>
      </c>
      <c r="C8" s="86" t="s">
        <v>417</v>
      </c>
      <c r="D8" s="87"/>
    </row>
    <row r="9" spans="1:4" ht="13.5" customHeight="1">
      <c r="A9" s="88" t="s">
        <v>418</v>
      </c>
      <c r="B9" s="87">
        <v>493</v>
      </c>
      <c r="C9" s="86" t="s">
        <v>419</v>
      </c>
      <c r="D9" s="87"/>
    </row>
    <row r="10" spans="1:4" ht="13.5" customHeight="1">
      <c r="A10" s="88" t="s">
        <v>420</v>
      </c>
      <c r="B10" s="87">
        <v>2616</v>
      </c>
      <c r="C10" s="86" t="s">
        <v>421</v>
      </c>
      <c r="D10" s="87">
        <v>327</v>
      </c>
    </row>
    <row r="11" spans="1:4" ht="13.5" customHeight="1">
      <c r="A11" s="88" t="s">
        <v>422</v>
      </c>
      <c r="B11" s="87">
        <v>1041</v>
      </c>
      <c r="C11" s="86" t="s">
        <v>423</v>
      </c>
      <c r="D11" s="83">
        <v>98</v>
      </c>
    </row>
    <row r="12" spans="1:4" ht="13.5" customHeight="1">
      <c r="A12" s="88" t="s">
        <v>424</v>
      </c>
      <c r="B12" s="87">
        <v>-311</v>
      </c>
      <c r="C12" s="86"/>
      <c r="D12" s="87"/>
    </row>
    <row r="13" spans="1:4" ht="13.5" customHeight="1" hidden="1">
      <c r="A13" s="88" t="s">
        <v>425</v>
      </c>
      <c r="B13" s="87"/>
      <c r="C13" s="86"/>
      <c r="D13" s="87"/>
    </row>
    <row r="14" spans="1:4" ht="13.5" customHeight="1">
      <c r="A14" s="88" t="s">
        <v>426</v>
      </c>
      <c r="B14" s="83">
        <f>SUM(B15:B36)</f>
        <v>95395</v>
      </c>
      <c r="C14" s="86"/>
      <c r="D14" s="87"/>
    </row>
    <row r="15" spans="1:4" ht="13.5" customHeight="1">
      <c r="A15" s="89" t="s">
        <v>427</v>
      </c>
      <c r="B15" s="87">
        <v>46525</v>
      </c>
      <c r="C15" s="89"/>
      <c r="D15" s="87"/>
    </row>
    <row r="16" spans="1:4" ht="13.5" customHeight="1">
      <c r="A16" s="90" t="s">
        <v>428</v>
      </c>
      <c r="B16" s="87">
        <v>8446</v>
      </c>
      <c r="C16" s="86"/>
      <c r="D16" s="87"/>
    </row>
    <row r="17" spans="1:4" ht="13.5" customHeight="1">
      <c r="A17" s="90" t="s">
        <v>429</v>
      </c>
      <c r="B17" s="87">
        <v>-2173</v>
      </c>
      <c r="C17" s="86"/>
      <c r="D17" s="91"/>
    </row>
    <row r="18" spans="1:4" ht="13.5" customHeight="1" hidden="1">
      <c r="A18" s="90" t="s">
        <v>430</v>
      </c>
      <c r="B18" s="87"/>
      <c r="C18" s="86"/>
      <c r="D18" s="87"/>
    </row>
    <row r="19" spans="1:4" ht="13.5" customHeight="1" hidden="1">
      <c r="A19" s="90" t="s">
        <v>431</v>
      </c>
      <c r="B19" s="87"/>
      <c r="C19" s="86"/>
      <c r="D19" s="87"/>
    </row>
    <row r="20" spans="1:4" ht="13.5" customHeight="1" hidden="1">
      <c r="A20" s="90" t="s">
        <v>432</v>
      </c>
      <c r="B20" s="87"/>
      <c r="C20" s="86"/>
      <c r="D20" s="87"/>
    </row>
    <row r="21" spans="1:4" ht="13.5" customHeight="1" hidden="1">
      <c r="A21" s="90" t="s">
        <v>433</v>
      </c>
      <c r="B21" s="87"/>
      <c r="C21" s="90"/>
      <c r="D21" s="87"/>
    </row>
    <row r="22" spans="1:4" ht="13.5" customHeight="1" hidden="1">
      <c r="A22" s="89" t="s">
        <v>434</v>
      </c>
      <c r="B22" s="87"/>
      <c r="C22" s="89"/>
      <c r="D22" s="87"/>
    </row>
    <row r="23" spans="1:4" ht="13.5" customHeight="1" hidden="1">
      <c r="A23" s="90" t="s">
        <v>435</v>
      </c>
      <c r="B23" s="87"/>
      <c r="C23" s="86"/>
      <c r="D23" s="87"/>
    </row>
    <row r="24" spans="1:4" ht="13.5" customHeight="1">
      <c r="A24" s="90" t="s">
        <v>436</v>
      </c>
      <c r="B24" s="87">
        <v>11251</v>
      </c>
      <c r="C24" s="86"/>
      <c r="D24" s="87"/>
    </row>
    <row r="25" spans="1:4" ht="13.5" customHeight="1">
      <c r="A25" s="90" t="s">
        <v>437</v>
      </c>
      <c r="B25" s="87">
        <v>527</v>
      </c>
      <c r="C25" s="86"/>
      <c r="D25" s="87"/>
    </row>
    <row r="26" spans="1:4" ht="13.5" customHeight="1">
      <c r="A26" s="90" t="s">
        <v>438</v>
      </c>
      <c r="B26" s="87">
        <v>418</v>
      </c>
      <c r="C26" s="86"/>
      <c r="D26" s="87"/>
    </row>
    <row r="27" spans="1:4" ht="13.5" customHeight="1">
      <c r="A27" s="90" t="s">
        <v>439</v>
      </c>
      <c r="B27" s="87">
        <v>598</v>
      </c>
      <c r="C27" s="86"/>
      <c r="D27" s="87"/>
    </row>
    <row r="28" spans="1:4" ht="13.5" customHeight="1">
      <c r="A28" s="90" t="s">
        <v>440</v>
      </c>
      <c r="B28" s="87">
        <v>3672</v>
      </c>
      <c r="C28" s="86"/>
      <c r="D28" s="87"/>
    </row>
    <row r="29" spans="1:4" ht="13.5" customHeight="1">
      <c r="A29" s="90" t="s">
        <v>441</v>
      </c>
      <c r="B29" s="87">
        <v>15</v>
      </c>
      <c r="C29" s="86"/>
      <c r="D29" s="87"/>
    </row>
    <row r="30" spans="1:4" ht="13.5" customHeight="1">
      <c r="A30" s="90" t="s">
        <v>442</v>
      </c>
      <c r="B30" s="87">
        <v>144</v>
      </c>
      <c r="C30" s="86"/>
      <c r="D30" s="87"/>
    </row>
    <row r="31" spans="1:4" ht="13.5" customHeight="1">
      <c r="A31" s="90" t="s">
        <v>443</v>
      </c>
      <c r="B31" s="87">
        <v>7567</v>
      </c>
      <c r="C31" s="86"/>
      <c r="D31" s="87"/>
    </row>
    <row r="32" spans="1:4" ht="13.5" customHeight="1">
      <c r="A32" s="90" t="s">
        <v>444</v>
      </c>
      <c r="B32" s="87">
        <v>11098</v>
      </c>
      <c r="C32" s="86"/>
      <c r="D32" s="87"/>
    </row>
    <row r="33" spans="1:4" ht="13.5" customHeight="1">
      <c r="A33" s="90" t="s">
        <v>445</v>
      </c>
      <c r="B33" s="87">
        <v>6393</v>
      </c>
      <c r="C33" s="86"/>
      <c r="D33" s="87"/>
    </row>
    <row r="34" spans="1:4" ht="13.5" customHeight="1">
      <c r="A34" s="90" t="s">
        <v>446</v>
      </c>
      <c r="B34" s="87">
        <v>736</v>
      </c>
      <c r="C34" s="86"/>
      <c r="D34" s="87"/>
    </row>
    <row r="35" spans="1:4" ht="13.5" customHeight="1">
      <c r="A35" s="90" t="s">
        <v>447</v>
      </c>
      <c r="B35" s="87">
        <v>173</v>
      </c>
      <c r="C35" s="86"/>
      <c r="D35" s="87"/>
    </row>
    <row r="36" spans="1:4" ht="13.5" customHeight="1">
      <c r="A36" s="90" t="s">
        <v>448</v>
      </c>
      <c r="B36" s="87">
        <v>5</v>
      </c>
      <c r="C36" s="86"/>
      <c r="D36" s="87"/>
    </row>
    <row r="37" spans="1:4" ht="13.5" customHeight="1">
      <c r="A37" s="90" t="s">
        <v>449</v>
      </c>
      <c r="B37" s="83">
        <f>SUM(B38:B49)</f>
        <v>937</v>
      </c>
      <c r="C37" s="88"/>
      <c r="D37" s="87"/>
    </row>
    <row r="38" spans="1:4" ht="13.5" customHeight="1">
      <c r="A38" s="90" t="s">
        <v>450</v>
      </c>
      <c r="B38" s="83">
        <v>21</v>
      </c>
      <c r="C38" s="86"/>
      <c r="D38" s="87"/>
    </row>
    <row r="39" spans="1:4" ht="13.5" customHeight="1">
      <c r="A39" s="90" t="s">
        <v>451</v>
      </c>
      <c r="B39" s="83">
        <v>25</v>
      </c>
      <c r="C39" s="86"/>
      <c r="D39" s="87"/>
    </row>
    <row r="40" spans="1:4" ht="13.5" customHeight="1" hidden="1">
      <c r="A40" s="90" t="s">
        <v>452</v>
      </c>
      <c r="B40" s="87"/>
      <c r="C40" s="86"/>
      <c r="D40" s="87"/>
    </row>
    <row r="41" spans="1:4" ht="13.5" customHeight="1">
      <c r="A41" s="90" t="s">
        <v>453</v>
      </c>
      <c r="B41" s="87">
        <v>382</v>
      </c>
      <c r="C41" s="86"/>
      <c r="D41" s="87"/>
    </row>
    <row r="42" spans="1:4" ht="13.5" customHeight="1" hidden="1">
      <c r="A42" s="90" t="s">
        <v>454</v>
      </c>
      <c r="B42" s="87"/>
      <c r="C42" s="86"/>
      <c r="D42" s="87"/>
    </row>
    <row r="43" spans="1:4" ht="13.5" customHeight="1" hidden="1">
      <c r="A43" s="90" t="s">
        <v>455</v>
      </c>
      <c r="B43" s="87"/>
      <c r="C43" s="88"/>
      <c r="D43" s="87"/>
    </row>
    <row r="44" spans="1:4" ht="13.5" customHeight="1">
      <c r="A44" s="90" t="s">
        <v>454</v>
      </c>
      <c r="B44" s="87">
        <v>17</v>
      </c>
      <c r="C44" s="88"/>
      <c r="D44" s="87"/>
    </row>
    <row r="45" spans="1:4" ht="13.5" customHeight="1">
      <c r="A45" s="90" t="s">
        <v>455</v>
      </c>
      <c r="B45" s="87">
        <v>32</v>
      </c>
      <c r="C45" s="88"/>
      <c r="D45" s="87"/>
    </row>
    <row r="46" spans="1:4" ht="13.5" customHeight="1">
      <c r="A46" s="90" t="s">
        <v>456</v>
      </c>
      <c r="B46" s="87">
        <v>460</v>
      </c>
      <c r="C46" s="86"/>
      <c r="D46" s="87"/>
    </row>
    <row r="47" spans="1:4" ht="13.5" customHeight="1" hidden="1">
      <c r="A47" s="90" t="s">
        <v>457</v>
      </c>
      <c r="B47" s="87"/>
      <c r="C47" s="86"/>
      <c r="D47" s="87"/>
    </row>
    <row r="48" spans="1:4" ht="13.5" customHeight="1" hidden="1">
      <c r="A48" s="90" t="s">
        <v>458</v>
      </c>
      <c r="B48" s="87"/>
      <c r="C48" s="86"/>
      <c r="D48" s="87"/>
    </row>
    <row r="49" spans="1:4" ht="13.5" customHeight="1">
      <c r="A49" s="90" t="s">
        <v>459</v>
      </c>
      <c r="B49" s="87"/>
      <c r="C49" s="86"/>
      <c r="D49" s="87"/>
    </row>
    <row r="50" spans="1:4" ht="13.5" customHeight="1">
      <c r="A50" s="90" t="s">
        <v>460</v>
      </c>
      <c r="B50" s="87"/>
      <c r="C50" s="86"/>
      <c r="D50" s="87"/>
    </row>
    <row r="51" spans="1:4" ht="13.5" customHeight="1">
      <c r="A51" s="88" t="s">
        <v>461</v>
      </c>
      <c r="B51" s="83">
        <f>SUM(B52:B53)</f>
        <v>164</v>
      </c>
      <c r="C51" s="86"/>
      <c r="D51" s="87"/>
    </row>
    <row r="52" spans="1:4" ht="13.5" customHeight="1">
      <c r="A52" s="88" t="s">
        <v>462</v>
      </c>
      <c r="B52" s="87">
        <v>164</v>
      </c>
      <c r="C52" s="86"/>
      <c r="D52" s="87"/>
    </row>
    <row r="53" spans="1:4" ht="13.5" customHeight="1">
      <c r="A53" s="88" t="s">
        <v>463</v>
      </c>
      <c r="B53" s="87"/>
      <c r="C53" s="86"/>
      <c r="D53" s="87"/>
    </row>
    <row r="54" spans="1:4" ht="13.5" customHeight="1">
      <c r="A54" s="88" t="s">
        <v>464</v>
      </c>
      <c r="B54" s="87">
        <v>1538</v>
      </c>
      <c r="C54" s="88"/>
      <c r="D54" s="87"/>
    </row>
    <row r="55" spans="1:4" ht="13.5" customHeight="1">
      <c r="A55" s="92" t="s">
        <v>465</v>
      </c>
      <c r="B55" s="83">
        <f>B4+B5</f>
        <v>144547</v>
      </c>
      <c r="C55" s="92" t="s">
        <v>466</v>
      </c>
      <c r="D55" s="88">
        <f>D4+D5</f>
        <v>144547</v>
      </c>
    </row>
  </sheetData>
  <sheetProtection/>
  <mergeCells count="1">
    <mergeCell ref="A1:D1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/>
  <headerFooter alignWithMargins="0">
    <oddFooter>&amp;C第 &amp;P+32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45.625" style="0" customWidth="1"/>
    <col min="2" max="2" width="32.125" style="0" customWidth="1"/>
    <col min="3" max="3" width="43.25390625" style="0" customWidth="1"/>
  </cols>
  <sheetData>
    <row r="1" spans="1:3" ht="48.75" customHeight="1">
      <c r="A1" s="2" t="s">
        <v>467</v>
      </c>
      <c r="B1" s="2"/>
      <c r="C1" s="2"/>
    </row>
    <row r="2" spans="1:3" ht="14.25">
      <c r="A2" t="s">
        <v>468</v>
      </c>
      <c r="C2" s="51" t="s">
        <v>2</v>
      </c>
    </row>
    <row r="3" spans="1:3" ht="19.5" customHeight="1">
      <c r="A3" s="4" t="s">
        <v>469</v>
      </c>
      <c r="B3" s="4" t="s">
        <v>470</v>
      </c>
      <c r="C3" s="5" t="s">
        <v>471</v>
      </c>
    </row>
    <row r="4" spans="1:3" ht="19.5" customHeight="1">
      <c r="A4" s="52" t="s">
        <v>472</v>
      </c>
      <c r="B4" s="52">
        <v>34727</v>
      </c>
      <c r="C4" s="52"/>
    </row>
    <row r="5" spans="1:3" ht="19.5" customHeight="1">
      <c r="A5" s="52" t="s">
        <v>473</v>
      </c>
      <c r="B5" s="52">
        <v>34759</v>
      </c>
      <c r="C5" s="5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00390625" defaultRowHeight="14.25"/>
  <cols>
    <col min="1" max="1" width="37.625" style="0" customWidth="1"/>
    <col min="2" max="4" width="18.25390625" style="0" customWidth="1"/>
    <col min="5" max="5" width="28.875" style="0" customWidth="1"/>
  </cols>
  <sheetData>
    <row r="1" spans="1:5" ht="49.5" customHeight="1">
      <c r="A1" s="2" t="s">
        <v>474</v>
      </c>
      <c r="B1" s="2"/>
      <c r="C1" s="2"/>
      <c r="D1" s="2"/>
      <c r="E1" s="2"/>
    </row>
    <row r="2" spans="1:5" ht="21" customHeight="1">
      <c r="A2" s="59" t="s">
        <v>475</v>
      </c>
      <c r="B2" s="60"/>
      <c r="C2" s="60"/>
      <c r="D2" s="3"/>
      <c r="E2" s="3" t="s">
        <v>2</v>
      </c>
    </row>
    <row r="3" spans="1:5" ht="39.75" customHeight="1">
      <c r="A3" s="61" t="s">
        <v>476</v>
      </c>
      <c r="B3" s="5" t="s">
        <v>4</v>
      </c>
      <c r="C3" s="5" t="s">
        <v>5</v>
      </c>
      <c r="D3" s="5" t="s">
        <v>6</v>
      </c>
      <c r="E3" s="62" t="s">
        <v>7</v>
      </c>
    </row>
    <row r="4" spans="1:5" ht="14.25">
      <c r="A4" s="63" t="s">
        <v>477</v>
      </c>
      <c r="B4" s="64">
        <f>SUM(B5:B10)</f>
        <v>23480</v>
      </c>
      <c r="C4" s="64">
        <f>SUM(C5:C10)</f>
        <v>31350</v>
      </c>
      <c r="D4" s="15">
        <f>C4/B4*100</f>
        <v>133.51788756388416</v>
      </c>
      <c r="E4" s="70"/>
    </row>
    <row r="5" spans="1:5" ht="14.25">
      <c r="A5" s="66" t="s">
        <v>478</v>
      </c>
      <c r="B5" s="64">
        <v>2022</v>
      </c>
      <c r="C5" s="64">
        <v>3000</v>
      </c>
      <c r="D5" s="15">
        <f>C5/B5*100</f>
        <v>148.3679525222552</v>
      </c>
      <c r="E5" s="70"/>
    </row>
    <row r="6" spans="1:5" ht="14.25">
      <c r="A6" s="66" t="s">
        <v>479</v>
      </c>
      <c r="B6" s="64">
        <v>37</v>
      </c>
      <c r="C6" s="64">
        <v>200</v>
      </c>
      <c r="D6" s="15">
        <f>C6/B6*100</f>
        <v>540.5405405405405</v>
      </c>
      <c r="E6" s="70"/>
    </row>
    <row r="7" spans="1:5" ht="14.25">
      <c r="A7" s="66" t="s">
        <v>480</v>
      </c>
      <c r="B7" s="64">
        <v>19966</v>
      </c>
      <c r="C7" s="64">
        <v>26990</v>
      </c>
      <c r="D7" s="15">
        <f aca="true" t="shared" si="0" ref="D7:D14">C7/B7*100</f>
        <v>135.1798056696384</v>
      </c>
      <c r="E7" s="70"/>
    </row>
    <row r="8" spans="1:5" ht="14.25">
      <c r="A8" s="66" t="s">
        <v>481</v>
      </c>
      <c r="B8" s="64">
        <v>1243</v>
      </c>
      <c r="C8" s="71">
        <v>800</v>
      </c>
      <c r="D8" s="15">
        <f t="shared" si="0"/>
        <v>64.36041834271923</v>
      </c>
      <c r="E8" s="72"/>
    </row>
    <row r="9" spans="1:5" ht="14.25">
      <c r="A9" s="66" t="s">
        <v>482</v>
      </c>
      <c r="B9" s="64">
        <v>91</v>
      </c>
      <c r="C9" s="71">
        <v>100</v>
      </c>
      <c r="D9" s="15">
        <f t="shared" si="0"/>
        <v>109.8901098901099</v>
      </c>
      <c r="E9" s="72"/>
    </row>
    <row r="10" spans="1:5" ht="14.25">
      <c r="A10" s="66" t="s">
        <v>483</v>
      </c>
      <c r="B10" s="64">
        <v>121</v>
      </c>
      <c r="C10" s="71">
        <v>260</v>
      </c>
      <c r="D10" s="15"/>
      <c r="E10" s="72"/>
    </row>
    <row r="11" spans="1:5" ht="14.25">
      <c r="A11" s="73" t="s">
        <v>484</v>
      </c>
      <c r="B11" s="74">
        <v>3530</v>
      </c>
      <c r="C11" s="74">
        <v>180</v>
      </c>
      <c r="D11" s="15">
        <f t="shared" si="0"/>
        <v>5.099150141643059</v>
      </c>
      <c r="E11" s="72"/>
    </row>
    <row r="12" spans="1:5" ht="14.25">
      <c r="A12" s="73" t="s">
        <v>485</v>
      </c>
      <c r="B12" s="74">
        <v>4200</v>
      </c>
      <c r="C12" s="74"/>
      <c r="D12" s="15">
        <f t="shared" si="0"/>
        <v>0</v>
      </c>
      <c r="E12" s="72"/>
    </row>
    <row r="13" spans="1:5" ht="14.25">
      <c r="A13" s="73" t="s">
        <v>486</v>
      </c>
      <c r="B13" s="74">
        <v>7350</v>
      </c>
      <c r="C13" s="74">
        <v>744</v>
      </c>
      <c r="D13" s="15">
        <f t="shared" si="0"/>
        <v>10.122448979591837</v>
      </c>
      <c r="E13" s="72"/>
    </row>
    <row r="14" spans="1:5" ht="14.25">
      <c r="A14" s="75" t="s">
        <v>487</v>
      </c>
      <c r="B14" s="72">
        <f>B4+B11+B12+B13</f>
        <v>38560</v>
      </c>
      <c r="C14" s="72">
        <f>C4+C11+C12+C13</f>
        <v>32274</v>
      </c>
      <c r="D14" s="15">
        <f t="shared" si="0"/>
        <v>83.69813278008299</v>
      </c>
      <c r="E14" s="72"/>
    </row>
    <row r="15" ht="14.25">
      <c r="D15" s="76"/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 &amp;P+37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ySplit="13" topLeftCell="A14" activePane="bottomLeft" state="frozen"/>
      <selection pane="bottomLeft" activeCell="A1" sqref="A1:F1"/>
    </sheetView>
  </sheetViews>
  <sheetFormatPr defaultColWidth="9.00390625" defaultRowHeight="14.25"/>
  <cols>
    <col min="1" max="1" width="54.25390625" style="0" customWidth="1"/>
    <col min="2" max="5" width="14.125" style="0" customWidth="1"/>
    <col min="6" max="6" width="10.00390625" style="0" customWidth="1"/>
  </cols>
  <sheetData>
    <row r="1" spans="1:6" ht="49.5" customHeight="1">
      <c r="A1" s="2" t="s">
        <v>488</v>
      </c>
      <c r="B1" s="2"/>
      <c r="C1" s="2"/>
      <c r="D1" s="2"/>
      <c r="E1" s="2"/>
      <c r="F1" s="2"/>
    </row>
    <row r="2" spans="1:6" ht="21" customHeight="1">
      <c r="A2" s="59" t="s">
        <v>489</v>
      </c>
      <c r="B2" s="60"/>
      <c r="C2" s="60"/>
      <c r="D2" s="60"/>
      <c r="E2" s="3"/>
      <c r="F2" s="3" t="s">
        <v>2</v>
      </c>
    </row>
    <row r="3" spans="1:6" ht="39.75" customHeight="1">
      <c r="A3" s="61" t="s">
        <v>32</v>
      </c>
      <c r="B3" s="5" t="s">
        <v>490</v>
      </c>
      <c r="C3" s="5" t="s">
        <v>34</v>
      </c>
      <c r="D3" s="5" t="s">
        <v>491</v>
      </c>
      <c r="E3" s="5" t="s">
        <v>492</v>
      </c>
      <c r="F3" s="62" t="s">
        <v>7</v>
      </c>
    </row>
    <row r="4" spans="1:6" ht="14.25" hidden="1">
      <c r="A4" s="63" t="s">
        <v>493</v>
      </c>
      <c r="B4" s="64">
        <f>SUM(B5:B13)</f>
        <v>30821</v>
      </c>
      <c r="C4" s="64">
        <f>SUM(C5:C13)</f>
        <v>30821</v>
      </c>
      <c r="D4" s="64"/>
      <c r="E4" s="15">
        <f>C4/B4*100</f>
        <v>100</v>
      </c>
      <c r="F4" s="65"/>
    </row>
    <row r="5" spans="1:6" ht="14.25" hidden="1">
      <c r="A5" s="66" t="s">
        <v>494</v>
      </c>
      <c r="B5" s="64"/>
      <c r="C5" s="64"/>
      <c r="D5" s="64"/>
      <c r="E5" s="15"/>
      <c r="F5" s="64"/>
    </row>
    <row r="6" spans="1:6" ht="14.25" hidden="1">
      <c r="A6" s="66" t="s">
        <v>495</v>
      </c>
      <c r="B6" s="64"/>
      <c r="C6" s="64"/>
      <c r="D6" s="64"/>
      <c r="E6" s="15"/>
      <c r="F6" s="64"/>
    </row>
    <row r="7" spans="1:6" ht="14.25" hidden="1">
      <c r="A7" s="66" t="s">
        <v>496</v>
      </c>
      <c r="B7" s="64">
        <v>644</v>
      </c>
      <c r="C7" s="64">
        <v>644</v>
      </c>
      <c r="D7" s="64"/>
      <c r="E7" s="15">
        <f>C7/B7*100</f>
        <v>100</v>
      </c>
      <c r="F7" s="64"/>
    </row>
    <row r="8" spans="1:6" ht="14.25" hidden="1">
      <c r="A8" s="66" t="s">
        <v>497</v>
      </c>
      <c r="B8" s="64">
        <v>29799</v>
      </c>
      <c r="C8" s="64">
        <v>29799</v>
      </c>
      <c r="D8" s="64"/>
      <c r="E8" s="15">
        <f>C8/B8*100</f>
        <v>100</v>
      </c>
      <c r="F8" s="64"/>
    </row>
    <row r="9" spans="1:6" ht="14.25" hidden="1">
      <c r="A9" s="66" t="s">
        <v>498</v>
      </c>
      <c r="B9" s="64"/>
      <c r="C9" s="64"/>
      <c r="D9" s="64"/>
      <c r="E9" s="15"/>
      <c r="F9" s="64"/>
    </row>
    <row r="10" spans="1:6" ht="14.25" hidden="1">
      <c r="A10" s="66" t="s">
        <v>499</v>
      </c>
      <c r="B10" s="64"/>
      <c r="C10" s="64"/>
      <c r="D10" s="64"/>
      <c r="E10" s="15"/>
      <c r="F10" s="64"/>
    </row>
    <row r="11" spans="1:6" ht="14.25" hidden="1">
      <c r="A11" s="66" t="s">
        <v>500</v>
      </c>
      <c r="B11" s="64"/>
      <c r="C11" s="64"/>
      <c r="D11" s="64"/>
      <c r="E11" s="15"/>
      <c r="F11" s="64"/>
    </row>
    <row r="12" spans="1:6" ht="14.25" hidden="1">
      <c r="A12" s="66" t="s">
        <v>501</v>
      </c>
      <c r="B12" s="64">
        <v>44</v>
      </c>
      <c r="C12" s="64">
        <v>44</v>
      </c>
      <c r="D12" s="64"/>
      <c r="E12" s="15">
        <f>C12/B12*100</f>
        <v>100</v>
      </c>
      <c r="F12" s="64"/>
    </row>
    <row r="13" spans="1:6" ht="14.25" hidden="1">
      <c r="A13" s="66" t="s">
        <v>502</v>
      </c>
      <c r="B13" s="64">
        <v>334</v>
      </c>
      <c r="C13" s="64">
        <v>334</v>
      </c>
      <c r="D13" s="64"/>
      <c r="E13" s="15">
        <f>C13/B13*100</f>
        <v>100</v>
      </c>
      <c r="F13" s="64"/>
    </row>
    <row r="14" spans="1:6" ht="14.25">
      <c r="A14" s="67" t="s">
        <v>503</v>
      </c>
      <c r="B14" s="52">
        <f>B15+B18+B25+B44+B47+B53</f>
        <v>30875</v>
      </c>
      <c r="C14" s="52">
        <f>C15+C18+C25+C44+C47+C53</f>
        <v>32274</v>
      </c>
      <c r="D14" s="52">
        <f>D15+D18+D25+D44+D47+D53</f>
        <v>31350</v>
      </c>
      <c r="E14" s="68">
        <f>C14/B14*100</f>
        <v>104.53117408906883</v>
      </c>
      <c r="F14" s="52"/>
    </row>
    <row r="15" spans="1:6" ht="14.25">
      <c r="A15" s="69" t="s">
        <v>504</v>
      </c>
      <c r="B15" s="52">
        <f>B16</f>
        <v>48</v>
      </c>
      <c r="C15" s="52">
        <f>C16</f>
        <v>0</v>
      </c>
      <c r="D15" s="52">
        <f>D16</f>
        <v>0</v>
      </c>
      <c r="E15" s="68">
        <f aca="true" t="shared" si="0" ref="E15:E56">C15/B15*100</f>
        <v>0</v>
      </c>
      <c r="F15" s="52"/>
    </row>
    <row r="16" spans="1:6" ht="14.25">
      <c r="A16" s="69" t="s">
        <v>505</v>
      </c>
      <c r="B16" s="52">
        <f>B17</f>
        <v>48</v>
      </c>
      <c r="C16" s="52">
        <f>C17</f>
        <v>0</v>
      </c>
      <c r="D16" s="52">
        <f>D17</f>
        <v>0</v>
      </c>
      <c r="E16" s="68">
        <f t="shared" si="0"/>
        <v>0</v>
      </c>
      <c r="F16" s="52"/>
    </row>
    <row r="17" spans="1:6" ht="14.25">
      <c r="A17" s="69" t="s">
        <v>506</v>
      </c>
      <c r="B17" s="52">
        <v>48</v>
      </c>
      <c r="C17" s="52">
        <v>0</v>
      </c>
      <c r="D17" s="52">
        <v>0</v>
      </c>
      <c r="E17" s="68">
        <f t="shared" si="0"/>
        <v>0</v>
      </c>
      <c r="F17" s="52"/>
    </row>
    <row r="18" spans="1:6" ht="14.25">
      <c r="A18" s="69" t="s">
        <v>507</v>
      </c>
      <c r="B18" s="52">
        <f>B19+B23</f>
        <v>644</v>
      </c>
      <c r="C18" s="52">
        <f>C19+C23</f>
        <v>700</v>
      </c>
      <c r="D18" s="52">
        <f>D19+D23</f>
        <v>0</v>
      </c>
      <c r="E18" s="68">
        <f t="shared" si="0"/>
        <v>108.69565217391303</v>
      </c>
      <c r="F18" s="52"/>
    </row>
    <row r="19" spans="1:6" ht="14.25">
      <c r="A19" s="69" t="s">
        <v>508</v>
      </c>
      <c r="B19" s="52">
        <f>SUM(B20:B22)</f>
        <v>643</v>
      </c>
      <c r="C19" s="52">
        <f>SUM(C20:C22)</f>
        <v>700</v>
      </c>
      <c r="D19" s="52">
        <f>SUM(D20:D22)</f>
        <v>0</v>
      </c>
      <c r="E19" s="68">
        <f t="shared" si="0"/>
        <v>108.8646967340591</v>
      </c>
      <c r="F19" s="52"/>
    </row>
    <row r="20" spans="1:6" ht="14.25">
      <c r="A20" s="69" t="s">
        <v>509</v>
      </c>
      <c r="B20" s="52">
        <v>342</v>
      </c>
      <c r="C20" s="52">
        <v>342</v>
      </c>
      <c r="D20" s="52"/>
      <c r="E20" s="68">
        <f t="shared" si="0"/>
        <v>100</v>
      </c>
      <c r="F20" s="52"/>
    </row>
    <row r="21" spans="1:6" ht="14.25">
      <c r="A21" s="69" t="s">
        <v>510</v>
      </c>
      <c r="B21" s="52">
        <v>300</v>
      </c>
      <c r="C21" s="52">
        <v>358</v>
      </c>
      <c r="D21" s="52"/>
      <c r="E21" s="68">
        <f t="shared" si="0"/>
        <v>119.33333333333334</v>
      </c>
      <c r="F21" s="52"/>
    </row>
    <row r="22" spans="1:6" ht="14.25">
      <c r="A22" s="69" t="s">
        <v>511</v>
      </c>
      <c r="B22" s="52">
        <v>1</v>
      </c>
      <c r="C22" s="52"/>
      <c r="D22" s="52"/>
      <c r="E22" s="68">
        <f t="shared" si="0"/>
        <v>0</v>
      </c>
      <c r="F22" s="52"/>
    </row>
    <row r="23" spans="1:6" ht="14.25">
      <c r="A23" s="69" t="s">
        <v>512</v>
      </c>
      <c r="B23" s="52">
        <f>SUM(B24)</f>
        <v>1</v>
      </c>
      <c r="C23" s="52">
        <f>SUM(C24)</f>
        <v>0</v>
      </c>
      <c r="D23" s="52">
        <f>SUM(D24)</f>
        <v>0</v>
      </c>
      <c r="E23" s="68">
        <f t="shared" si="0"/>
        <v>0</v>
      </c>
      <c r="F23" s="52"/>
    </row>
    <row r="24" spans="1:6" ht="14.25">
      <c r="A24" s="69" t="s">
        <v>513</v>
      </c>
      <c r="B24" s="52">
        <v>1</v>
      </c>
      <c r="C24" s="52"/>
      <c r="D24" s="52"/>
      <c r="E24" s="68">
        <f t="shared" si="0"/>
        <v>0</v>
      </c>
      <c r="F24" s="52"/>
    </row>
    <row r="25" spans="1:6" ht="14.25">
      <c r="A25" s="69" t="s">
        <v>514</v>
      </c>
      <c r="B25" s="52">
        <f>B26+B35+B37+B38+B41</f>
        <v>29799</v>
      </c>
      <c r="C25" s="52">
        <f>C26+C35+C37+C38+C41</f>
        <v>31000</v>
      </c>
      <c r="D25" s="52">
        <f>D26+D35+D37+D38+D41</f>
        <v>30850</v>
      </c>
      <c r="E25" s="68">
        <f t="shared" si="0"/>
        <v>104.03033658847612</v>
      </c>
      <c r="F25" s="52"/>
    </row>
    <row r="26" spans="1:6" ht="14.25">
      <c r="A26" s="69" t="s">
        <v>515</v>
      </c>
      <c r="B26" s="52">
        <f>SUM(B27:B34)</f>
        <v>25792</v>
      </c>
      <c r="C26" s="52">
        <f>SUM(C27:C34)</f>
        <v>26900</v>
      </c>
      <c r="D26" s="52">
        <f>SUM(D27:D34)</f>
        <v>26750</v>
      </c>
      <c r="E26" s="68">
        <f t="shared" si="0"/>
        <v>104.29590570719603</v>
      </c>
      <c r="F26" s="52"/>
    </row>
    <row r="27" spans="1:6" ht="14.25">
      <c r="A27" s="69" t="s">
        <v>516</v>
      </c>
      <c r="B27" s="52">
        <v>4128</v>
      </c>
      <c r="C27" s="52">
        <v>4336</v>
      </c>
      <c r="D27" s="52">
        <v>4336</v>
      </c>
      <c r="E27" s="68">
        <f t="shared" si="0"/>
        <v>105.03875968992249</v>
      </c>
      <c r="F27" s="52"/>
    </row>
    <row r="28" spans="1:6" ht="14.25">
      <c r="A28" s="69" t="s">
        <v>517</v>
      </c>
      <c r="B28" s="52">
        <v>187</v>
      </c>
      <c r="C28" s="52"/>
      <c r="D28" s="52"/>
      <c r="E28" s="68">
        <f t="shared" si="0"/>
        <v>0</v>
      </c>
      <c r="F28" s="52"/>
    </row>
    <row r="29" spans="1:6" ht="14.25">
      <c r="A29" s="69" t="s">
        <v>518</v>
      </c>
      <c r="B29" s="52">
        <v>452</v>
      </c>
      <c r="C29" s="52"/>
      <c r="D29" s="52"/>
      <c r="E29" s="68">
        <f t="shared" si="0"/>
        <v>0</v>
      </c>
      <c r="F29" s="52"/>
    </row>
    <row r="30" spans="1:6" ht="14.25">
      <c r="A30" s="69" t="s">
        <v>519</v>
      </c>
      <c r="B30" s="52">
        <v>299</v>
      </c>
      <c r="C30" s="52">
        <v>20</v>
      </c>
      <c r="D30" s="52">
        <v>20</v>
      </c>
      <c r="E30" s="68">
        <f t="shared" si="0"/>
        <v>6.688963210702341</v>
      </c>
      <c r="F30" s="52"/>
    </row>
    <row r="31" spans="1:6" ht="14.25">
      <c r="A31" s="69" t="s">
        <v>520</v>
      </c>
      <c r="B31" s="52">
        <v>736</v>
      </c>
      <c r="C31" s="52">
        <v>2092</v>
      </c>
      <c r="D31" s="52">
        <v>2092</v>
      </c>
      <c r="E31" s="68">
        <f t="shared" si="0"/>
        <v>284.2391304347826</v>
      </c>
      <c r="F31" s="52"/>
    </row>
    <row r="32" spans="1:6" ht="14.25">
      <c r="A32" s="69" t="s">
        <v>521</v>
      </c>
      <c r="B32" s="52">
        <v>50</v>
      </c>
      <c r="C32" s="52"/>
      <c r="D32" s="52"/>
      <c r="E32" s="68">
        <f t="shared" si="0"/>
        <v>0</v>
      </c>
      <c r="F32" s="52"/>
    </row>
    <row r="33" spans="1:6" ht="14.25">
      <c r="A33" s="69" t="s">
        <v>522</v>
      </c>
      <c r="B33" s="52">
        <v>616</v>
      </c>
      <c r="C33" s="52">
        <v>80</v>
      </c>
      <c r="D33" s="52">
        <v>80</v>
      </c>
      <c r="E33" s="68">
        <f t="shared" si="0"/>
        <v>12.987012987012985</v>
      </c>
      <c r="F33" s="52"/>
    </row>
    <row r="34" spans="1:6" ht="14.25">
      <c r="A34" s="69" t="s">
        <v>523</v>
      </c>
      <c r="B34" s="52">
        <v>19324</v>
      </c>
      <c r="C34" s="52">
        <v>20372</v>
      </c>
      <c r="D34" s="52">
        <v>20222</v>
      </c>
      <c r="E34" s="68">
        <f t="shared" si="0"/>
        <v>105.42330780376734</v>
      </c>
      <c r="F34" s="52"/>
    </row>
    <row r="35" spans="1:6" ht="14.25">
      <c r="A35" s="69" t="s">
        <v>524</v>
      </c>
      <c r="B35" s="52">
        <f>B36</f>
        <v>2522</v>
      </c>
      <c r="C35" s="52">
        <f>C36</f>
        <v>3000</v>
      </c>
      <c r="D35" s="52">
        <f>D36</f>
        <v>3000</v>
      </c>
      <c r="E35" s="68">
        <f t="shared" si="0"/>
        <v>118.9532117367169</v>
      </c>
      <c r="F35" s="52"/>
    </row>
    <row r="36" spans="1:6" ht="14.25">
      <c r="A36" s="69" t="s">
        <v>516</v>
      </c>
      <c r="B36" s="52">
        <v>2522</v>
      </c>
      <c r="C36" s="52">
        <v>3000</v>
      </c>
      <c r="D36" s="52">
        <v>3000</v>
      </c>
      <c r="E36" s="68">
        <f t="shared" si="0"/>
        <v>118.9532117367169</v>
      </c>
      <c r="F36" s="52"/>
    </row>
    <row r="37" spans="1:6" ht="14.25">
      <c r="A37" s="69" t="s">
        <v>525</v>
      </c>
      <c r="B37" s="52">
        <v>239</v>
      </c>
      <c r="C37" s="52">
        <v>200</v>
      </c>
      <c r="D37" s="52">
        <v>200</v>
      </c>
      <c r="E37" s="68">
        <f t="shared" si="0"/>
        <v>83.68200836820083</v>
      </c>
      <c r="F37" s="52"/>
    </row>
    <row r="38" spans="1:6" ht="14.25">
      <c r="A38" s="69" t="s">
        <v>526</v>
      </c>
      <c r="B38" s="52">
        <f>SUM(B39:B40)</f>
        <v>1183</v>
      </c>
      <c r="C38" s="52">
        <f>SUM(C39:C40)</f>
        <v>800</v>
      </c>
      <c r="D38" s="52">
        <f>SUM(D39:D40)</f>
        <v>800</v>
      </c>
      <c r="E38" s="68">
        <f t="shared" si="0"/>
        <v>67.6246830092984</v>
      </c>
      <c r="F38" s="52"/>
    </row>
    <row r="39" spans="1:6" ht="14.25">
      <c r="A39" s="69" t="s">
        <v>527</v>
      </c>
      <c r="B39" s="52">
        <v>1183</v>
      </c>
      <c r="C39" s="52"/>
      <c r="D39" s="52"/>
      <c r="E39" s="68">
        <f t="shared" si="0"/>
        <v>0</v>
      </c>
      <c r="F39" s="52"/>
    </row>
    <row r="40" spans="1:6" ht="14.25">
      <c r="A40" s="69" t="s">
        <v>528</v>
      </c>
      <c r="B40" s="52"/>
      <c r="C40" s="52">
        <v>800</v>
      </c>
      <c r="D40" s="52">
        <v>800</v>
      </c>
      <c r="E40" s="68"/>
      <c r="F40" s="52"/>
    </row>
    <row r="41" spans="1:6" ht="14.25">
      <c r="A41" s="69" t="s">
        <v>529</v>
      </c>
      <c r="B41" s="52">
        <f>SUM(B42:B43)</f>
        <v>63</v>
      </c>
      <c r="C41" s="52">
        <f>SUM(C42:C43)</f>
        <v>100</v>
      </c>
      <c r="D41" s="52">
        <f>SUM(D42:D43)</f>
        <v>100</v>
      </c>
      <c r="E41" s="68">
        <f t="shared" si="0"/>
        <v>158.73015873015873</v>
      </c>
      <c r="F41" s="52"/>
    </row>
    <row r="42" spans="1:6" ht="14.25">
      <c r="A42" s="69" t="s">
        <v>530</v>
      </c>
      <c r="B42" s="52">
        <v>63</v>
      </c>
      <c r="C42" s="52"/>
      <c r="D42" s="52"/>
      <c r="E42" s="68">
        <f t="shared" si="0"/>
        <v>0</v>
      </c>
      <c r="F42" s="52"/>
    </row>
    <row r="43" spans="1:6" ht="14.25">
      <c r="A43" s="69" t="s">
        <v>531</v>
      </c>
      <c r="B43" s="52"/>
      <c r="C43" s="52">
        <v>100</v>
      </c>
      <c r="D43" s="52">
        <v>100</v>
      </c>
      <c r="E43" s="68"/>
      <c r="F43" s="52"/>
    </row>
    <row r="44" spans="1:6" ht="14.25">
      <c r="A44" s="69" t="s">
        <v>532</v>
      </c>
      <c r="B44" s="52">
        <f>B45</f>
        <v>0</v>
      </c>
      <c r="C44" s="52">
        <f>C45</f>
        <v>41</v>
      </c>
      <c r="D44" s="52">
        <f>D45</f>
        <v>0</v>
      </c>
      <c r="E44" s="68"/>
      <c r="F44" s="52"/>
    </row>
    <row r="45" spans="1:6" ht="14.25">
      <c r="A45" s="69" t="s">
        <v>533</v>
      </c>
      <c r="B45" s="52">
        <f>B46</f>
        <v>0</v>
      </c>
      <c r="C45" s="52">
        <f>C46</f>
        <v>41</v>
      </c>
      <c r="D45" s="52">
        <f>D46</f>
        <v>0</v>
      </c>
      <c r="E45" s="68"/>
      <c r="F45" s="52"/>
    </row>
    <row r="46" spans="1:6" ht="14.25">
      <c r="A46" s="69" t="s">
        <v>534</v>
      </c>
      <c r="B46" s="52"/>
      <c r="C46" s="52">
        <v>41</v>
      </c>
      <c r="D46" s="52"/>
      <c r="E46" s="68"/>
      <c r="F46" s="52"/>
    </row>
    <row r="47" spans="1:6" ht="14.25">
      <c r="A47" s="69" t="s">
        <v>535</v>
      </c>
      <c r="B47" s="52">
        <f>B48</f>
        <v>50</v>
      </c>
      <c r="C47" s="52">
        <f>C48</f>
        <v>33</v>
      </c>
      <c r="D47" s="52">
        <f>D48</f>
        <v>0</v>
      </c>
      <c r="E47" s="68">
        <f t="shared" si="0"/>
        <v>66</v>
      </c>
      <c r="F47" s="52"/>
    </row>
    <row r="48" spans="1:6" ht="14.25">
      <c r="A48" s="69" t="s">
        <v>536</v>
      </c>
      <c r="B48" s="52">
        <f>SUM(B49:B52)</f>
        <v>50</v>
      </c>
      <c r="C48" s="52">
        <f>SUM(C49:C52)</f>
        <v>33</v>
      </c>
      <c r="D48" s="52">
        <f>SUM(D49:D52)</f>
        <v>0</v>
      </c>
      <c r="E48" s="68">
        <f t="shared" si="0"/>
        <v>66</v>
      </c>
      <c r="F48" s="52"/>
    </row>
    <row r="49" spans="1:6" ht="14.25">
      <c r="A49" s="69" t="s">
        <v>537</v>
      </c>
      <c r="B49" s="52">
        <v>44</v>
      </c>
      <c r="C49" s="52"/>
      <c r="D49" s="52"/>
      <c r="E49" s="68">
        <f t="shared" si="0"/>
        <v>0</v>
      </c>
      <c r="F49" s="52"/>
    </row>
    <row r="50" spans="1:6" ht="14.25">
      <c r="A50" s="69" t="s">
        <v>538</v>
      </c>
      <c r="B50" s="52">
        <v>6</v>
      </c>
      <c r="C50" s="52"/>
      <c r="D50" s="52"/>
      <c r="E50" s="68">
        <f t="shared" si="0"/>
        <v>0</v>
      </c>
      <c r="F50" s="52"/>
    </row>
    <row r="51" spans="1:6" ht="14.25">
      <c r="A51" s="69" t="s">
        <v>539</v>
      </c>
      <c r="B51" s="52"/>
      <c r="C51" s="52">
        <v>3</v>
      </c>
      <c r="D51" s="52"/>
      <c r="E51" s="68"/>
      <c r="F51" s="52"/>
    </row>
    <row r="52" spans="1:6" ht="14.25">
      <c r="A52" s="69" t="s">
        <v>540</v>
      </c>
      <c r="B52" s="52"/>
      <c r="C52" s="52">
        <v>30</v>
      </c>
      <c r="D52" s="52"/>
      <c r="E52" s="68"/>
      <c r="F52" s="52"/>
    </row>
    <row r="53" spans="1:6" ht="14.25">
      <c r="A53" s="69" t="s">
        <v>541</v>
      </c>
      <c r="B53" s="52">
        <f>SUM(B54:B56)</f>
        <v>334</v>
      </c>
      <c r="C53" s="52">
        <f>SUM(C54:C56)</f>
        <v>500</v>
      </c>
      <c r="D53" s="52">
        <f>SUM(D54:D56)</f>
        <v>500</v>
      </c>
      <c r="E53" s="68">
        <f t="shared" si="0"/>
        <v>149.7005988023952</v>
      </c>
      <c r="F53" s="52"/>
    </row>
    <row r="54" spans="1:6" ht="14.25">
      <c r="A54" s="69" t="s">
        <v>542</v>
      </c>
      <c r="B54" s="52">
        <v>234</v>
      </c>
      <c r="C54" s="52">
        <v>240</v>
      </c>
      <c r="D54" s="52">
        <v>240</v>
      </c>
      <c r="E54" s="68">
        <f t="shared" si="0"/>
        <v>102.56410256410255</v>
      </c>
      <c r="F54" s="52"/>
    </row>
    <row r="55" spans="1:6" ht="14.25">
      <c r="A55" s="69" t="s">
        <v>543</v>
      </c>
      <c r="B55" s="52"/>
      <c r="C55" s="52">
        <v>260</v>
      </c>
      <c r="D55" s="52">
        <v>260</v>
      </c>
      <c r="E55" s="68"/>
      <c r="F55" s="52"/>
    </row>
    <row r="56" spans="1:6" ht="14.25">
      <c r="A56" s="69" t="s">
        <v>544</v>
      </c>
      <c r="B56" s="52">
        <v>100</v>
      </c>
      <c r="C56" s="52"/>
      <c r="D56" s="52"/>
      <c r="E56" s="68">
        <f t="shared" si="0"/>
        <v>0</v>
      </c>
      <c r="F56" s="52"/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 &amp;P+38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A7" sqref="A7:D7"/>
    </sheetView>
  </sheetViews>
  <sheetFormatPr defaultColWidth="9.00390625" defaultRowHeight="14.25"/>
  <cols>
    <col min="1" max="1" width="22.75390625" style="0" customWidth="1"/>
    <col min="2" max="2" width="62.125" style="0" customWidth="1"/>
    <col min="3" max="3" width="28.75390625" style="0" customWidth="1"/>
  </cols>
  <sheetData>
    <row r="1" spans="1:4" ht="14.25">
      <c r="A1" s="53" t="s">
        <v>545</v>
      </c>
      <c r="B1" s="54" t="s">
        <v>546</v>
      </c>
      <c r="C1" s="53" t="s">
        <v>547</v>
      </c>
      <c r="D1" t="s">
        <v>548</v>
      </c>
    </row>
    <row r="2" spans="1:4" ht="14.25">
      <c r="A2" s="55" t="s">
        <v>549</v>
      </c>
      <c r="B2" s="56" t="s">
        <v>550</v>
      </c>
      <c r="C2" s="57" t="s">
        <v>551</v>
      </c>
      <c r="D2" s="54">
        <v>342.3</v>
      </c>
    </row>
    <row r="3" spans="1:4" ht="14.25">
      <c r="A3" s="55" t="s">
        <v>549</v>
      </c>
      <c r="B3" s="56" t="s">
        <v>550</v>
      </c>
      <c r="C3" s="57" t="s">
        <v>552</v>
      </c>
      <c r="D3" s="54">
        <v>358</v>
      </c>
    </row>
    <row r="4" spans="1:4" ht="24">
      <c r="A4" s="55" t="s">
        <v>553</v>
      </c>
      <c r="B4" s="56" t="s">
        <v>554</v>
      </c>
      <c r="C4" s="57" t="s">
        <v>555</v>
      </c>
      <c r="D4" s="54">
        <v>41</v>
      </c>
    </row>
    <row r="5" spans="1:4" ht="24">
      <c r="A5" s="55" t="s">
        <v>556</v>
      </c>
      <c r="B5" s="56" t="s">
        <v>557</v>
      </c>
      <c r="C5" s="57" t="s">
        <v>558</v>
      </c>
      <c r="D5" s="53">
        <v>2.83</v>
      </c>
    </row>
    <row r="6" spans="1:4" ht="24">
      <c r="A6" s="55" t="s">
        <v>559</v>
      </c>
      <c r="B6" s="56" t="s">
        <v>560</v>
      </c>
      <c r="C6" s="57" t="s">
        <v>561</v>
      </c>
      <c r="D6" s="54">
        <v>2.63</v>
      </c>
    </row>
    <row r="7" spans="1:4" ht="14.25">
      <c r="A7" s="58" t="s">
        <v>562</v>
      </c>
      <c r="B7" s="58"/>
      <c r="C7" s="52"/>
      <c r="D7" s="52">
        <v>744.13</v>
      </c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45.625" style="0" customWidth="1"/>
    <col min="2" max="2" width="32.125" style="0" customWidth="1"/>
    <col min="3" max="3" width="43.25390625" style="0" customWidth="1"/>
  </cols>
  <sheetData>
    <row r="1" spans="1:3" ht="48.75" customHeight="1">
      <c r="A1" s="2" t="s">
        <v>563</v>
      </c>
      <c r="B1" s="2"/>
      <c r="C1" s="2"/>
    </row>
    <row r="2" spans="1:3" ht="14.25">
      <c r="A2" t="s">
        <v>468</v>
      </c>
      <c r="C2" s="51" t="s">
        <v>2</v>
      </c>
    </row>
    <row r="3" spans="1:3" ht="19.5" customHeight="1">
      <c r="A3" s="4" t="s">
        <v>469</v>
      </c>
      <c r="B3" s="4" t="s">
        <v>470</v>
      </c>
      <c r="C3" s="5" t="s">
        <v>471</v>
      </c>
    </row>
    <row r="4" spans="1:3" ht="19.5" customHeight="1">
      <c r="A4" s="52" t="s">
        <v>564</v>
      </c>
      <c r="B4" s="52">
        <v>14424</v>
      </c>
      <c r="C4" s="52"/>
    </row>
    <row r="5" spans="1:3" ht="19.5" customHeight="1">
      <c r="A5" s="52" t="s">
        <v>565</v>
      </c>
      <c r="B5" s="52">
        <v>14424</v>
      </c>
      <c r="C5" s="52"/>
    </row>
  </sheetData>
  <sheetProtection/>
  <mergeCells count="1">
    <mergeCell ref="A1:C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&amp;C第&amp;P+41页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常</cp:lastModifiedBy>
  <cp:lastPrinted>2017-03-10T02:01:15Z</cp:lastPrinted>
  <dcterms:created xsi:type="dcterms:W3CDTF">2014-04-16T09:19:52Z</dcterms:created>
  <dcterms:modified xsi:type="dcterms:W3CDTF">2022-09-06T08:05:25Z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